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30" yWindow="0" windowWidth="22110" windowHeight="9780" activeTab="3"/>
  </bookViews>
  <sheets>
    <sheet name="1 курс" sheetId="2" r:id="rId1"/>
    <sheet name="2 курс" sheetId="1" r:id="rId2"/>
    <sheet name="3 курс" sheetId="3" r:id="rId3"/>
    <sheet name="4 курс" sheetId="4" r:id="rId4"/>
    <sheet name="5 курс" sheetId="5" r:id="rId5"/>
    <sheet name="6 курс" sheetId="6" r:id="rId6"/>
  </sheets>
  <calcPr calcId="145621"/>
</workbook>
</file>

<file path=xl/calcChain.xml><?xml version="1.0" encoding="utf-8"?>
<calcChain xmlns="http://schemas.openxmlformats.org/spreadsheetml/2006/main">
  <c r="AQ5" i="1" l="1"/>
  <c r="AM5" i="1"/>
  <c r="T5" i="1"/>
  <c r="AT5" i="3"/>
  <c r="AQ5" i="3"/>
  <c r="AM5" i="3"/>
  <c r="AH5" i="3"/>
  <c r="AC5" i="3"/>
  <c r="AA5" i="3"/>
  <c r="X5" i="3"/>
  <c r="T5" i="3"/>
  <c r="AT5" i="4"/>
  <c r="AQ5" i="4"/>
  <c r="AM5" i="4"/>
  <c r="AH5" i="4"/>
  <c r="AC5" i="4"/>
  <c r="AV5" i="4" s="1"/>
  <c r="AW5" i="4" s="1"/>
  <c r="AA5" i="4"/>
  <c r="X5" i="4"/>
  <c r="T5" i="4"/>
  <c r="AT5" i="6"/>
  <c r="AQ5" i="6"/>
  <c r="AM5" i="6"/>
  <c r="AH5" i="6"/>
  <c r="AC5" i="6"/>
  <c r="AA5" i="6"/>
  <c r="AV5" i="6" s="1"/>
  <c r="AW5" i="6" s="1"/>
  <c r="AX5" i="6" s="1"/>
  <c r="X5" i="6"/>
  <c r="T5" i="6"/>
  <c r="AT5" i="5"/>
  <c r="AQ5" i="5"/>
  <c r="AM5" i="5"/>
  <c r="AH5" i="5"/>
  <c r="AC5" i="5"/>
  <c r="AA5" i="5"/>
  <c r="X5" i="5"/>
  <c r="AV5" i="5" s="1"/>
  <c r="AW5" i="5" s="1"/>
  <c r="AX5" i="5" s="1"/>
  <c r="T5" i="5"/>
  <c r="AX5" i="4" l="1"/>
  <c r="AT5" i="1"/>
  <c r="AH5" i="1"/>
  <c r="AC5" i="1"/>
  <c r="AA5" i="1"/>
  <c r="X5" i="1"/>
  <c r="G11" i="6"/>
  <c r="G10" i="6"/>
  <c r="G9" i="6"/>
  <c r="G8" i="6"/>
  <c r="G7" i="6"/>
  <c r="G6" i="6"/>
  <c r="G5" i="6"/>
  <c r="G11" i="5"/>
  <c r="G10" i="5"/>
  <c r="G9" i="5"/>
  <c r="G8" i="5"/>
  <c r="G7" i="5"/>
  <c r="G6" i="5"/>
  <c r="G5" i="5"/>
  <c r="G11" i="4"/>
  <c r="G10" i="4"/>
  <c r="G9" i="4"/>
  <c r="G8" i="4"/>
  <c r="G7" i="4"/>
  <c r="G6" i="4"/>
  <c r="G5" i="4"/>
  <c r="G11" i="3"/>
  <c r="G10" i="3"/>
  <c r="G9" i="3"/>
  <c r="G8" i="3"/>
  <c r="G7" i="3"/>
  <c r="G6" i="3"/>
  <c r="G5" i="3"/>
  <c r="T4" i="2"/>
  <c r="G10" i="2"/>
  <c r="G9" i="2"/>
  <c r="G8" i="2"/>
  <c r="G7" i="2"/>
  <c r="G6" i="2"/>
  <c r="G5" i="2"/>
  <c r="G4" i="2"/>
  <c r="AV5" i="1" l="1"/>
  <c r="AW5" i="1" s="1"/>
  <c r="AX5" i="1" s="1"/>
  <c r="AV5" i="3"/>
  <c r="AW5" i="3" s="1"/>
  <c r="AX5" i="3" s="1"/>
  <c r="G6" i="1"/>
  <c r="G7" i="1"/>
  <c r="G8" i="1"/>
  <c r="G9" i="1"/>
  <c r="G10" i="1"/>
  <c r="G11" i="1"/>
  <c r="G5" i="1"/>
</calcChain>
</file>

<file path=xl/sharedStrings.xml><?xml version="1.0" encoding="utf-8"?>
<sst xmlns="http://schemas.openxmlformats.org/spreadsheetml/2006/main" count="317" uniqueCount="64">
  <si>
    <t>№</t>
  </si>
  <si>
    <t>Прізвище імя по батькові</t>
  </si>
  <si>
    <t xml:space="preserve">Вік </t>
  </si>
  <si>
    <t>Дата народження (01.12.1979)</t>
  </si>
  <si>
    <t>Дані про здобувача</t>
  </si>
  <si>
    <t xml:space="preserve">ІТОГ ЗА блоком Наукових показників </t>
  </si>
  <si>
    <t>Ітогова сума балів за блоком (ПАТ)</t>
  </si>
  <si>
    <t>Ітогова сума балів за блоком (ПУБЛ)</t>
  </si>
  <si>
    <t xml:space="preserve">Ітоговий рейтинговий бал </t>
  </si>
  <si>
    <t>Спеціальність</t>
  </si>
  <si>
    <t>Курс</t>
  </si>
  <si>
    <t>Освітня програма</t>
  </si>
  <si>
    <t>Рік вступу</t>
  </si>
  <si>
    <t xml:space="preserve">Показники академічної успішності </t>
  </si>
  <si>
    <t xml:space="preserve">Показники наукової діяльності </t>
  </si>
  <si>
    <t>предмет 1</t>
  </si>
  <si>
    <t>предмет 2</t>
  </si>
  <si>
    <t>предмет 3</t>
  </si>
  <si>
    <t>предмет 4</t>
  </si>
  <si>
    <t>предмет 5</t>
  </si>
  <si>
    <t>предмет 6</t>
  </si>
  <si>
    <t>предмет 7</t>
  </si>
  <si>
    <t>предмет 8</t>
  </si>
  <si>
    <t>предмет 9</t>
  </si>
  <si>
    <t>Семестровий рейтинг</t>
  </si>
  <si>
    <t>Кількість патентів на корисну модель, отриманих за участю студента</t>
  </si>
  <si>
    <t>Кількість патентів на винахід, отриманих за участю студента</t>
  </si>
  <si>
    <t>Патентна діяльність (ПАТ)
патент на корисну модель - 3 бали
патент на винахід - 10 балів</t>
  </si>
  <si>
    <t xml:space="preserve">Кількість матеріалів на міжнар.конференціях </t>
  </si>
  <si>
    <t xml:space="preserve">Кількість матеріалів на всеукр.конференціях </t>
  </si>
  <si>
    <t>Участь у виконанні держбюджетних або госпдоговірних науково-дослідних робіт (НДР) з оплатою, в яких бере участь студент
1 НДР=10 балів</t>
  </si>
  <si>
    <t>Кількість перемог у міжн.заходах</t>
  </si>
  <si>
    <t>Кількість призових місць у міжн.заходах</t>
  </si>
  <si>
    <t>Кількість перемог у всеукр.або недерж.заходах</t>
  </si>
  <si>
    <t>Кількість призових місць у всеукр.або недерж.заходах</t>
  </si>
  <si>
    <t>Ітогова сума балів за блоком (КОНФ)</t>
  </si>
  <si>
    <t>Ітогова сума балів за блоком (НДР)</t>
  </si>
  <si>
    <t xml:space="preserve">Отримання перемог у конкурсах (КОНК)
Міжнародний захід: 
переможець = 60 балів, 
призер = 50 балів;
всеукраїнський та недержавний захід: переможець = 40 балів, 
призер = 30 балів
</t>
  </si>
  <si>
    <t>Ітогова сума балів за блоком (КОНК)</t>
  </si>
  <si>
    <t xml:space="preserve">Проведення усних чи стендових доповідей на наукових конференціях (КОНФ)
Усні доповіді: 
1 (міжнародна) = 20 балів
1 (всеукраїнська) = 10 балів
Стендові доповіді:
1 (міжнародна) = 10 балів
1 (всеукраїнська) = 5 балів
</t>
  </si>
  <si>
    <t xml:space="preserve">Підготовка матеріалів (тез) доповідей на конференціях (МАТ)
1 (міжнародний) = 2 бали
1 (всеукраїнський) = 1 бал
</t>
  </si>
  <si>
    <t>Ітогова сума балів за блоком (МАТ)</t>
  </si>
  <si>
    <t>Кількість - усна доповідь міжнар.конфренція</t>
  </si>
  <si>
    <t>Кількість - усна доповідь всеукр.конфренція</t>
  </si>
  <si>
    <t>Кількість - стендова доповідь міжнар.конфренція</t>
  </si>
  <si>
    <t>Кількість - стендова  доповідь всеукр.конфренція</t>
  </si>
  <si>
    <t xml:space="preserve">Публікації у виданнях: (ПУБЛ)
1 = 10 балів (у виданнях, які включені до наукометричних баз даних SCOPUS та/або Web of Science)
1 = 5 балів (у фахових виданнях)
1 = 3 бали (у нефахових виданнях)
</t>
  </si>
  <si>
    <t xml:space="preserve">Кількість публікацій  SCOPUS та/або Web of Science </t>
  </si>
  <si>
    <t>Кількість публікацій   - фахові видання</t>
  </si>
  <si>
    <t>Кількість публікацій   - нефахові видання</t>
  </si>
  <si>
    <t>Кількість презентацій</t>
  </si>
  <si>
    <t>Кількість перемог</t>
  </si>
  <si>
    <t xml:space="preserve">Startup проєкти (Startup)
презентація = 30 балів
перемога = 50 балів
</t>
  </si>
  <si>
    <t>Ітогова сума балів за блоком  (Startup)</t>
  </si>
  <si>
    <t>ІТОГ ЗА блоком Наукових показників з коеф.</t>
  </si>
  <si>
    <t>ІТОГ ЗА блоком Академічної успішності з коеф.</t>
  </si>
  <si>
    <t>Внесення показників на індивідуальні стипендії для студентів за 1 семестр 2019-2020 н.р., Магістратура 1 рік навчання</t>
  </si>
  <si>
    <t>Внесення показників на індивідуальні стипендії для студентів за 1 семестр 2019-2020 н.р., Магістратура 2 рік навчання</t>
  </si>
  <si>
    <t>Внесення показників на індивідуальні стипендії для студентів за 1 семестр 2019-2020 н.р., Бакалаврат 1 курс</t>
  </si>
  <si>
    <t>Внесення показників на індивідуальні стипендії для студентів за 1 семестр 2019-2020 н.р., Бакалаврат 2 курс</t>
  </si>
  <si>
    <t>Внесення показників на індивідуальні стипендії для студентів за 1 семестр 2019-2020 н.р., Бакалаврат  3 курс</t>
  </si>
  <si>
    <t>Внесення показників на індивідуальні стипендії для студентів за 1 семестр 2019-2020 н.р., Бакалаврат  4 курс</t>
  </si>
  <si>
    <t>Семестровий рейтинг за 100-бальною шкалою</t>
  </si>
  <si>
    <t>Кількість презентацій - БЕЗ перемог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</si>
</sst>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2" fillId="3" borderId="1" xfId="0" applyFont="1" applyFill="1" applyBorder="1"/>
    <xf numFmtId="0" fontId="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textRotation="90" wrapText="1"/>
    </xf>
    <xf numFmtId="0" fontId="2" fillId="0" borderId="0" xfId="0" applyFont="1" applyAlignment="1">
      <alignment vertical="top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90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1" fontId="2" fillId="3" borderId="1" xfId="0" applyNumberFormat="1" applyFont="1" applyFill="1" applyBorder="1"/>
    <xf numFmtId="2" fontId="1" fillId="3" borderId="1" xfId="0" applyNumberFormat="1" applyFont="1" applyFill="1" applyBorder="1"/>
    <xf numFmtId="2" fontId="2" fillId="3" borderId="1" xfId="0" applyNumberFormat="1" applyFont="1" applyFill="1" applyBorder="1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view="pageBreakPreview" zoomScale="86" zoomScaleNormal="100" zoomScaleSheetLayoutView="86" workbookViewId="0">
      <selection activeCell="S11" sqref="S11"/>
    </sheetView>
  </sheetViews>
  <sheetFormatPr defaultColWidth="9.125" defaultRowHeight="14.25" x14ac:dyDescent="0.2"/>
  <cols>
    <col min="1" max="1" width="4.375" style="3" customWidth="1"/>
    <col min="2" max="5" width="13.625" style="3" customWidth="1"/>
    <col min="6" max="6" width="16.125" style="3" customWidth="1"/>
    <col min="7" max="8" width="13.625" style="3" customWidth="1"/>
    <col min="9" max="9" width="1.5" style="3" customWidth="1"/>
    <col min="10" max="16" width="9.375" style="3" customWidth="1"/>
    <col min="17" max="17" width="7.625" style="3" customWidth="1"/>
    <col min="18" max="20" width="9.5" style="3" customWidth="1"/>
    <col min="21" max="16384" width="9.125" style="3"/>
  </cols>
  <sheetData>
    <row r="1" spans="1:20" x14ac:dyDescent="0.2">
      <c r="A1" s="3" t="s">
        <v>58</v>
      </c>
    </row>
    <row r="2" spans="1:20" ht="43.5" customHeight="1" x14ac:dyDescent="0.2">
      <c r="A2" s="26" t="s">
        <v>0</v>
      </c>
      <c r="B2" s="28" t="s">
        <v>4</v>
      </c>
      <c r="C2" s="29"/>
      <c r="D2" s="29"/>
      <c r="E2" s="29"/>
      <c r="F2" s="29"/>
      <c r="G2" s="29"/>
      <c r="H2" s="30"/>
      <c r="I2" s="5"/>
      <c r="J2" s="31" t="s">
        <v>13</v>
      </c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19.25" customHeight="1" x14ac:dyDescent="0.2">
      <c r="A3" s="27"/>
      <c r="B3" s="24" t="s">
        <v>1</v>
      </c>
      <c r="C3" s="24" t="s">
        <v>10</v>
      </c>
      <c r="D3" s="24" t="s">
        <v>9</v>
      </c>
      <c r="E3" s="24" t="s">
        <v>11</v>
      </c>
      <c r="F3" s="24" t="s">
        <v>3</v>
      </c>
      <c r="G3" s="24" t="s">
        <v>2</v>
      </c>
      <c r="H3" s="24" t="s">
        <v>12</v>
      </c>
      <c r="I3" s="6"/>
      <c r="J3" s="21" t="s">
        <v>15</v>
      </c>
      <c r="K3" s="21" t="s">
        <v>16</v>
      </c>
      <c r="L3" s="21" t="s">
        <v>17</v>
      </c>
      <c r="M3" s="21" t="s">
        <v>18</v>
      </c>
      <c r="N3" s="21" t="s">
        <v>19</v>
      </c>
      <c r="O3" s="21" t="s">
        <v>20</v>
      </c>
      <c r="P3" s="21" t="s">
        <v>21</v>
      </c>
      <c r="Q3" s="21" t="s">
        <v>22</v>
      </c>
      <c r="R3" s="21" t="s">
        <v>23</v>
      </c>
      <c r="S3" s="22" t="s">
        <v>24</v>
      </c>
      <c r="T3" s="22" t="s">
        <v>8</v>
      </c>
    </row>
    <row r="4" spans="1:20" x14ac:dyDescent="0.2">
      <c r="A4" s="2"/>
      <c r="B4" s="2"/>
      <c r="C4" s="2"/>
      <c r="D4" s="2"/>
      <c r="E4" s="2"/>
      <c r="F4" s="13">
        <v>37226</v>
      </c>
      <c r="G4" s="14">
        <f ca="1">DATEDIF(F4, TODAY(), "Y")</f>
        <v>18</v>
      </c>
      <c r="H4" s="13"/>
      <c r="I4" s="7"/>
      <c r="J4" s="1"/>
      <c r="K4" s="1"/>
      <c r="L4" s="1"/>
      <c r="M4" s="1"/>
      <c r="N4" s="1"/>
      <c r="O4" s="1"/>
      <c r="P4" s="1"/>
      <c r="Q4" s="1"/>
      <c r="R4" s="25"/>
      <c r="S4" s="19">
        <v>97</v>
      </c>
      <c r="T4" s="19">
        <f>S4*1</f>
        <v>97</v>
      </c>
    </row>
    <row r="5" spans="1:20" x14ac:dyDescent="0.2">
      <c r="A5" s="2"/>
      <c r="B5" s="2"/>
      <c r="C5" s="2"/>
      <c r="D5" s="2"/>
      <c r="E5" s="2"/>
      <c r="F5" s="13">
        <v>36496</v>
      </c>
      <c r="G5" s="14">
        <f t="shared" ref="G5:G10" ca="1" si="0">DATEDIF(F5, TODAY(), "Y")</f>
        <v>20</v>
      </c>
      <c r="H5" s="13"/>
      <c r="I5" s="7"/>
      <c r="J5" s="1"/>
      <c r="K5" s="1"/>
      <c r="L5" s="1"/>
      <c r="M5" s="1"/>
      <c r="N5" s="1"/>
      <c r="O5" s="1"/>
      <c r="P5" s="1"/>
      <c r="Q5" s="1"/>
      <c r="R5" s="16"/>
      <c r="S5" s="15"/>
      <c r="T5" s="15"/>
    </row>
    <row r="6" spans="1:20" x14ac:dyDescent="0.2">
      <c r="A6" s="2"/>
      <c r="B6" s="2"/>
      <c r="C6" s="2"/>
      <c r="D6" s="2"/>
      <c r="E6" s="2"/>
      <c r="F6" s="13">
        <v>36497</v>
      </c>
      <c r="G6" s="14">
        <f t="shared" ca="1" si="0"/>
        <v>20</v>
      </c>
      <c r="H6" s="13"/>
      <c r="I6" s="7"/>
      <c r="J6" s="1"/>
      <c r="K6" s="1"/>
      <c r="L6" s="1"/>
      <c r="M6" s="1"/>
      <c r="N6" s="1"/>
      <c r="O6" s="1"/>
      <c r="P6" s="1"/>
      <c r="Q6" s="1"/>
      <c r="R6" s="16"/>
      <c r="S6" s="15"/>
      <c r="T6" s="15"/>
    </row>
    <row r="7" spans="1:20" x14ac:dyDescent="0.2">
      <c r="A7" s="2"/>
      <c r="B7" s="2"/>
      <c r="C7" s="2"/>
      <c r="D7" s="2"/>
      <c r="E7" s="2"/>
      <c r="F7" s="13">
        <v>36498</v>
      </c>
      <c r="G7" s="14">
        <f t="shared" ca="1" si="0"/>
        <v>20</v>
      </c>
      <c r="H7" s="13"/>
      <c r="I7" s="7"/>
      <c r="J7" s="1"/>
      <c r="K7" s="1"/>
      <c r="L7" s="1"/>
      <c r="M7" s="1"/>
      <c r="N7" s="1"/>
      <c r="O7" s="1"/>
      <c r="P7" s="1"/>
      <c r="Q7" s="1"/>
      <c r="R7" s="16"/>
      <c r="S7" s="15"/>
      <c r="T7" s="15"/>
    </row>
    <row r="8" spans="1:20" x14ac:dyDescent="0.2">
      <c r="A8" s="2"/>
      <c r="B8" s="2"/>
      <c r="C8" s="2"/>
      <c r="D8" s="2"/>
      <c r="E8" s="2"/>
      <c r="F8" s="13">
        <v>36499</v>
      </c>
      <c r="G8" s="14">
        <f t="shared" ca="1" si="0"/>
        <v>20</v>
      </c>
      <c r="H8" s="13"/>
      <c r="I8" s="7"/>
      <c r="J8" s="1"/>
      <c r="K8" s="1"/>
      <c r="L8" s="1"/>
      <c r="M8" s="1"/>
      <c r="N8" s="1"/>
      <c r="O8" s="1"/>
      <c r="P8" s="1"/>
      <c r="Q8" s="1"/>
      <c r="R8" s="16"/>
      <c r="S8" s="15"/>
      <c r="T8" s="15"/>
    </row>
    <row r="9" spans="1:20" x14ac:dyDescent="0.2">
      <c r="A9" s="2"/>
      <c r="B9" s="2"/>
      <c r="C9" s="2"/>
      <c r="D9" s="2"/>
      <c r="E9" s="2"/>
      <c r="F9" s="13">
        <v>36500</v>
      </c>
      <c r="G9" s="14">
        <f t="shared" ca="1" si="0"/>
        <v>20</v>
      </c>
      <c r="H9" s="13"/>
      <c r="I9" s="7"/>
      <c r="J9" s="1"/>
      <c r="K9" s="1"/>
      <c r="L9" s="1"/>
      <c r="M9" s="1"/>
      <c r="N9" s="1"/>
      <c r="O9" s="1"/>
      <c r="P9" s="1"/>
      <c r="Q9" s="1"/>
      <c r="R9" s="16"/>
      <c r="S9" s="15"/>
      <c r="T9" s="15"/>
    </row>
    <row r="10" spans="1:20" x14ac:dyDescent="0.2">
      <c r="A10" s="2"/>
      <c r="B10" s="2"/>
      <c r="C10" s="2"/>
      <c r="D10" s="2"/>
      <c r="E10" s="2"/>
      <c r="F10" s="13">
        <v>36501</v>
      </c>
      <c r="G10" s="14">
        <f t="shared" ca="1" si="0"/>
        <v>20</v>
      </c>
      <c r="H10" s="13"/>
      <c r="I10" s="7"/>
      <c r="J10" s="1"/>
      <c r="K10" s="1"/>
      <c r="L10" s="1"/>
      <c r="M10" s="1"/>
      <c r="N10" s="1"/>
      <c r="O10" s="1"/>
      <c r="P10" s="1"/>
      <c r="Q10" s="1"/>
      <c r="R10" s="16"/>
      <c r="S10" s="15"/>
      <c r="T10" s="15"/>
    </row>
  </sheetData>
  <mergeCells count="3">
    <mergeCell ref="A2:A3"/>
    <mergeCell ref="B2:H2"/>
    <mergeCell ref="J2:T2"/>
  </mergeCells>
  <phoneticPr fontId="6"/>
  <pageMargins left="3.937007874015748E-2" right="3.937007874015748E-2" top="0.15748031496062992" bottom="0.19685039370078741" header="0.11811023622047244" footer="0.1181102362204724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"/>
  <sheetViews>
    <sheetView view="pageBreakPreview" topLeftCell="D1" zoomScale="60" zoomScaleNormal="68" workbookViewId="0">
      <selection activeCell="AA26" sqref="AA26"/>
    </sheetView>
  </sheetViews>
  <sheetFormatPr defaultColWidth="9.125" defaultRowHeight="14.25" x14ac:dyDescent="0.2"/>
  <cols>
    <col min="1" max="1" width="4.375" style="3" customWidth="1"/>
    <col min="2" max="5" width="13.625" style="3" customWidth="1"/>
    <col min="6" max="6" width="16.125" style="3" customWidth="1"/>
    <col min="7" max="8" width="13.625" style="3" customWidth="1"/>
    <col min="9" max="9" width="1.5" style="3" customWidth="1"/>
    <col min="10" max="16" width="9.375" style="3" customWidth="1"/>
    <col min="17" max="17" width="7.625" style="3" customWidth="1"/>
    <col min="18" max="20" width="9.5" style="3" customWidth="1"/>
    <col min="21" max="21" width="1.5" style="3" customWidth="1"/>
    <col min="22" max="22" width="12.5" style="3" customWidth="1"/>
    <col min="23" max="23" width="11.5" style="3" customWidth="1"/>
    <col min="24" max="24" width="8.875" style="3" customWidth="1"/>
    <col min="25" max="25" width="8.625" style="3" customWidth="1"/>
    <col min="26" max="27" width="11" style="3" customWidth="1"/>
    <col min="28" max="28" width="8.625" style="3" customWidth="1"/>
    <col min="29" max="29" width="11" style="3" customWidth="1"/>
    <col min="30" max="31" width="6.5" style="3" bestFit="1" customWidth="1"/>
    <col min="32" max="32" width="9.125" style="3" customWidth="1"/>
    <col min="33" max="33" width="8.5" style="3" customWidth="1"/>
    <col min="34" max="34" width="7.875" style="3" customWidth="1"/>
    <col min="35" max="36" width="9.375" style="3" bestFit="1" customWidth="1"/>
    <col min="37" max="37" width="9.375" style="3" customWidth="1"/>
    <col min="38" max="38" width="9.875" style="3" customWidth="1"/>
    <col min="39" max="39" width="6.5" style="3" bestFit="1" customWidth="1"/>
    <col min="40" max="40" width="9.375" style="3" bestFit="1" customWidth="1"/>
    <col min="41" max="42" width="8.875" style="3" customWidth="1"/>
    <col min="43" max="43" width="9" style="3" customWidth="1"/>
    <col min="44" max="45" width="6.5" style="3" customWidth="1"/>
    <col min="46" max="46" width="8.875" style="3" customWidth="1"/>
    <col min="47" max="47" width="1.5" style="3" customWidth="1"/>
    <col min="48" max="48" width="6.5" style="3" bestFit="1" customWidth="1"/>
    <col min="49" max="49" width="9.375" style="3" bestFit="1" customWidth="1"/>
    <col min="50" max="50" width="9.5" style="3" customWidth="1"/>
    <col min="51" max="16384" width="9.125" style="3"/>
  </cols>
  <sheetData>
    <row r="1" spans="1:50" x14ac:dyDescent="0.2">
      <c r="A1" s="3" t="s">
        <v>59</v>
      </c>
    </row>
    <row r="2" spans="1:50" ht="43.5" customHeight="1" x14ac:dyDescent="0.2">
      <c r="A2" s="26" t="s">
        <v>0</v>
      </c>
      <c r="B2" s="43" t="s">
        <v>4</v>
      </c>
      <c r="C2" s="44"/>
      <c r="D2" s="44"/>
      <c r="E2" s="44"/>
      <c r="F2" s="44"/>
      <c r="G2" s="44"/>
      <c r="H2" s="44"/>
      <c r="I2" s="5"/>
      <c r="J2" s="31" t="s">
        <v>13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10"/>
      <c r="V2" s="31" t="s">
        <v>14</v>
      </c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9"/>
      <c r="AX2" s="33" t="s">
        <v>8</v>
      </c>
    </row>
    <row r="3" spans="1:50" ht="119.25" customHeight="1" x14ac:dyDescent="0.2">
      <c r="A3" s="27"/>
      <c r="B3" s="26" t="s">
        <v>1</v>
      </c>
      <c r="C3" s="26" t="s">
        <v>10</v>
      </c>
      <c r="D3" s="26" t="s">
        <v>9</v>
      </c>
      <c r="E3" s="26" t="s">
        <v>11</v>
      </c>
      <c r="F3" s="26" t="s">
        <v>3</v>
      </c>
      <c r="G3" s="26" t="s">
        <v>2</v>
      </c>
      <c r="H3" s="26" t="s">
        <v>12</v>
      </c>
      <c r="I3" s="6"/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11"/>
      <c r="V3" s="36" t="s">
        <v>27</v>
      </c>
      <c r="W3" s="37"/>
      <c r="X3" s="37"/>
      <c r="Y3" s="36" t="s">
        <v>40</v>
      </c>
      <c r="Z3" s="37"/>
      <c r="AA3" s="38"/>
      <c r="AB3" s="36" t="s">
        <v>30</v>
      </c>
      <c r="AC3" s="38"/>
      <c r="AD3" s="36" t="s">
        <v>37</v>
      </c>
      <c r="AE3" s="37"/>
      <c r="AF3" s="37"/>
      <c r="AG3" s="37"/>
      <c r="AH3" s="38"/>
      <c r="AI3" s="36" t="s">
        <v>39</v>
      </c>
      <c r="AJ3" s="37"/>
      <c r="AK3" s="37"/>
      <c r="AL3" s="37"/>
      <c r="AM3" s="38"/>
      <c r="AN3" s="47" t="s">
        <v>46</v>
      </c>
      <c r="AO3" s="48"/>
      <c r="AP3" s="48"/>
      <c r="AQ3" s="49"/>
      <c r="AR3" s="36" t="s">
        <v>52</v>
      </c>
      <c r="AS3" s="37"/>
      <c r="AT3" s="38"/>
      <c r="AU3" s="11"/>
      <c r="AV3" s="40" t="s">
        <v>5</v>
      </c>
      <c r="AW3" s="41"/>
      <c r="AX3" s="34"/>
    </row>
    <row r="4" spans="1:50" s="9" customFormat="1" ht="158.25" customHeight="1" x14ac:dyDescent="0.15">
      <c r="A4" s="42"/>
      <c r="B4" s="42"/>
      <c r="C4" s="42"/>
      <c r="D4" s="42"/>
      <c r="E4" s="42"/>
      <c r="F4" s="42"/>
      <c r="G4" s="42"/>
      <c r="H4" s="42"/>
      <c r="I4" s="8"/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22</v>
      </c>
      <c r="R4" s="21" t="s">
        <v>23</v>
      </c>
      <c r="S4" s="22" t="s">
        <v>24</v>
      </c>
      <c r="T4" s="22" t="s">
        <v>55</v>
      </c>
      <c r="U4" s="12"/>
      <c r="V4" s="21" t="s">
        <v>25</v>
      </c>
      <c r="W4" s="21" t="s">
        <v>26</v>
      </c>
      <c r="X4" s="21" t="s">
        <v>6</v>
      </c>
      <c r="Y4" s="21" t="s">
        <v>28</v>
      </c>
      <c r="Z4" s="21" t="s">
        <v>29</v>
      </c>
      <c r="AA4" s="21" t="s">
        <v>41</v>
      </c>
      <c r="AB4" s="21" t="s">
        <v>28</v>
      </c>
      <c r="AC4" s="21" t="s">
        <v>36</v>
      </c>
      <c r="AD4" s="21" t="s">
        <v>31</v>
      </c>
      <c r="AE4" s="21" t="s">
        <v>32</v>
      </c>
      <c r="AF4" s="21" t="s">
        <v>33</v>
      </c>
      <c r="AG4" s="21" t="s">
        <v>34</v>
      </c>
      <c r="AH4" s="21" t="s">
        <v>38</v>
      </c>
      <c r="AI4" s="21" t="s">
        <v>42</v>
      </c>
      <c r="AJ4" s="21" t="s">
        <v>43</v>
      </c>
      <c r="AK4" s="21" t="s">
        <v>44</v>
      </c>
      <c r="AL4" s="21" t="s">
        <v>45</v>
      </c>
      <c r="AM4" s="21" t="s">
        <v>35</v>
      </c>
      <c r="AN4" s="21" t="s">
        <v>47</v>
      </c>
      <c r="AO4" s="21" t="s">
        <v>48</v>
      </c>
      <c r="AP4" s="21" t="s">
        <v>49</v>
      </c>
      <c r="AQ4" s="21" t="s">
        <v>7</v>
      </c>
      <c r="AR4" s="21" t="s">
        <v>50</v>
      </c>
      <c r="AS4" s="21" t="s">
        <v>51</v>
      </c>
      <c r="AT4" s="21" t="s">
        <v>53</v>
      </c>
      <c r="AU4" s="23"/>
      <c r="AV4" s="22" t="s">
        <v>5</v>
      </c>
      <c r="AW4" s="22" t="s">
        <v>54</v>
      </c>
      <c r="AX4" s="35"/>
    </row>
    <row r="5" spans="1:50" x14ac:dyDescent="0.2">
      <c r="A5" s="2"/>
      <c r="B5" s="2"/>
      <c r="C5" s="2"/>
      <c r="D5" s="2"/>
      <c r="E5" s="2"/>
      <c r="F5" s="13">
        <v>37226</v>
      </c>
      <c r="G5" s="14">
        <f ca="1">DATEDIF(F5, TODAY(), "Y")</f>
        <v>18</v>
      </c>
      <c r="H5" s="13"/>
      <c r="I5" s="7"/>
      <c r="J5" s="1"/>
      <c r="K5" s="1"/>
      <c r="L5" s="1"/>
      <c r="M5" s="1"/>
      <c r="N5" s="1"/>
      <c r="O5" s="1"/>
      <c r="P5" s="1"/>
      <c r="Q5" s="1"/>
      <c r="R5" s="25"/>
      <c r="S5" s="19">
        <v>96</v>
      </c>
      <c r="T5" s="19">
        <f>S5*0.9</f>
        <v>86.4</v>
      </c>
      <c r="U5" s="16"/>
      <c r="V5" s="1">
        <v>1</v>
      </c>
      <c r="W5" s="1">
        <v>1</v>
      </c>
      <c r="X5" s="17">
        <f>(V5*3)+(W5*10)</f>
        <v>13</v>
      </c>
      <c r="Y5" s="1">
        <v>1</v>
      </c>
      <c r="Z5" s="1">
        <v>0</v>
      </c>
      <c r="AA5" s="17">
        <f>(Y5*2)+(Z5*1)</f>
        <v>2</v>
      </c>
      <c r="AB5" s="1">
        <v>1</v>
      </c>
      <c r="AC5" s="17">
        <f>AB5*10</f>
        <v>10</v>
      </c>
      <c r="AD5" s="1">
        <v>1</v>
      </c>
      <c r="AE5" s="1">
        <v>0</v>
      </c>
      <c r="AF5" s="1">
        <v>1</v>
      </c>
      <c r="AG5" s="1">
        <v>0</v>
      </c>
      <c r="AH5" s="17">
        <f>AD5*60+AE5*50+AF5*40+AG5*30</f>
        <v>100</v>
      </c>
      <c r="AI5" s="1">
        <v>1</v>
      </c>
      <c r="AJ5" s="1">
        <v>0</v>
      </c>
      <c r="AK5" s="1">
        <v>1</v>
      </c>
      <c r="AL5" s="1">
        <v>0</v>
      </c>
      <c r="AM5" s="17">
        <f>AI5*20+AJ5*10+AK5*10+AL5*5</f>
        <v>30</v>
      </c>
      <c r="AN5" s="1">
        <v>1</v>
      </c>
      <c r="AO5" s="1">
        <v>1</v>
      </c>
      <c r="AP5" s="1">
        <v>0</v>
      </c>
      <c r="AQ5" s="17">
        <f>AN5*10+AO5*5+AP5*3</f>
        <v>15</v>
      </c>
      <c r="AR5" s="16">
        <v>0</v>
      </c>
      <c r="AS5" s="1">
        <v>1</v>
      </c>
      <c r="AT5" s="17">
        <f>AR5*30+AS5*50</f>
        <v>50</v>
      </c>
      <c r="AU5" s="7"/>
      <c r="AV5" s="18">
        <f>X5+AA5+AC5+AH5+AM5+AQ5+AT5</f>
        <v>220</v>
      </c>
      <c r="AW5" s="4">
        <f>AV5*0.1</f>
        <v>22</v>
      </c>
      <c r="AX5" s="20">
        <f>T5+AW5</f>
        <v>108.4</v>
      </c>
    </row>
    <row r="6" spans="1:50" x14ac:dyDescent="0.2">
      <c r="A6" s="2"/>
      <c r="B6" s="2"/>
      <c r="C6" s="2"/>
      <c r="D6" s="2"/>
      <c r="E6" s="2"/>
      <c r="F6" s="13">
        <v>36496</v>
      </c>
      <c r="G6" s="14">
        <f t="shared" ref="G6:G11" ca="1" si="0">DATEDIF(F6, TODAY(), "Y")</f>
        <v>20</v>
      </c>
      <c r="H6" s="13"/>
      <c r="I6" s="7"/>
      <c r="J6" s="1"/>
      <c r="K6" s="1"/>
      <c r="L6" s="1"/>
      <c r="M6" s="1"/>
      <c r="N6" s="1"/>
      <c r="O6" s="1"/>
      <c r="P6" s="1"/>
      <c r="Q6" s="1"/>
      <c r="R6" s="16"/>
      <c r="S6" s="15"/>
      <c r="T6" s="15"/>
      <c r="U6" s="16"/>
      <c r="V6" s="1"/>
      <c r="W6" s="1"/>
      <c r="X6" s="17"/>
      <c r="Y6" s="1"/>
      <c r="Z6" s="1"/>
      <c r="AA6" s="17"/>
      <c r="AB6" s="1"/>
      <c r="AC6" s="17"/>
      <c r="AD6" s="1"/>
      <c r="AE6" s="1"/>
      <c r="AF6" s="1"/>
      <c r="AG6" s="1"/>
      <c r="AH6" s="17"/>
      <c r="AI6" s="1"/>
      <c r="AJ6" s="1"/>
      <c r="AK6" s="1"/>
      <c r="AL6" s="1"/>
      <c r="AM6" s="17"/>
      <c r="AN6" s="1"/>
      <c r="AO6" s="1"/>
      <c r="AP6" s="1"/>
      <c r="AQ6" s="17"/>
      <c r="AR6" s="16"/>
      <c r="AS6" s="1"/>
      <c r="AT6" s="17"/>
      <c r="AU6" s="7"/>
      <c r="AV6" s="4"/>
      <c r="AW6" s="4"/>
      <c r="AX6" s="4"/>
    </row>
    <row r="7" spans="1:50" x14ac:dyDescent="0.2">
      <c r="A7" s="2"/>
      <c r="B7" s="2"/>
      <c r="C7" s="2"/>
      <c r="D7" s="2"/>
      <c r="E7" s="2"/>
      <c r="F7" s="13">
        <v>36497</v>
      </c>
      <c r="G7" s="14">
        <f t="shared" ca="1" si="0"/>
        <v>20</v>
      </c>
      <c r="H7" s="13"/>
      <c r="I7" s="7"/>
      <c r="J7" s="1"/>
      <c r="K7" s="1"/>
      <c r="L7" s="1"/>
      <c r="M7" s="1"/>
      <c r="N7" s="1"/>
      <c r="O7" s="1"/>
      <c r="P7" s="1"/>
      <c r="Q7" s="1"/>
      <c r="R7" s="16"/>
      <c r="S7" s="15"/>
      <c r="T7" s="15"/>
      <c r="U7" s="16"/>
      <c r="V7" s="1"/>
      <c r="W7" s="1"/>
      <c r="X7" s="17"/>
      <c r="Y7" s="1"/>
      <c r="Z7" s="1"/>
      <c r="AA7" s="17"/>
      <c r="AB7" s="1"/>
      <c r="AC7" s="17"/>
      <c r="AD7" s="1"/>
      <c r="AE7" s="1"/>
      <c r="AF7" s="1"/>
      <c r="AG7" s="1"/>
      <c r="AH7" s="17"/>
      <c r="AI7" s="1"/>
      <c r="AJ7" s="1"/>
      <c r="AK7" s="1"/>
      <c r="AL7" s="1"/>
      <c r="AM7" s="17"/>
      <c r="AN7" s="1"/>
      <c r="AO7" s="1"/>
      <c r="AP7" s="1"/>
      <c r="AQ7" s="17"/>
      <c r="AR7" s="16"/>
      <c r="AS7" s="1"/>
      <c r="AT7" s="17"/>
      <c r="AU7" s="7"/>
      <c r="AV7" s="4"/>
      <c r="AW7" s="4"/>
      <c r="AX7" s="4"/>
    </row>
    <row r="8" spans="1:50" x14ac:dyDescent="0.2">
      <c r="A8" s="2"/>
      <c r="B8" s="2"/>
      <c r="C8" s="2"/>
      <c r="D8" s="2"/>
      <c r="E8" s="2"/>
      <c r="F8" s="13">
        <v>36498</v>
      </c>
      <c r="G8" s="14">
        <f t="shared" ca="1" si="0"/>
        <v>20</v>
      </c>
      <c r="H8" s="13"/>
      <c r="I8" s="7"/>
      <c r="J8" s="1"/>
      <c r="K8" s="1"/>
      <c r="L8" s="1"/>
      <c r="M8" s="1"/>
      <c r="N8" s="1"/>
      <c r="O8" s="1"/>
      <c r="P8" s="1"/>
      <c r="Q8" s="1"/>
      <c r="R8" s="16"/>
      <c r="S8" s="15"/>
      <c r="T8" s="15"/>
      <c r="U8" s="16"/>
      <c r="V8" s="1"/>
      <c r="W8" s="1"/>
      <c r="X8" s="17"/>
      <c r="Y8" s="1"/>
      <c r="Z8" s="1"/>
      <c r="AA8" s="17"/>
      <c r="AB8" s="1"/>
      <c r="AC8" s="17"/>
      <c r="AD8" s="1"/>
      <c r="AE8" s="1"/>
      <c r="AF8" s="1"/>
      <c r="AG8" s="1"/>
      <c r="AH8" s="17"/>
      <c r="AI8" s="1"/>
      <c r="AJ8" s="1"/>
      <c r="AK8" s="1"/>
      <c r="AL8" s="1"/>
      <c r="AM8" s="17"/>
      <c r="AN8" s="1"/>
      <c r="AO8" s="1"/>
      <c r="AP8" s="1"/>
      <c r="AQ8" s="17"/>
      <c r="AR8" s="16"/>
      <c r="AS8" s="1"/>
      <c r="AT8" s="17"/>
      <c r="AU8" s="7"/>
      <c r="AV8" s="4"/>
      <c r="AW8" s="4"/>
      <c r="AX8" s="4"/>
    </row>
    <row r="9" spans="1:50" x14ac:dyDescent="0.2">
      <c r="A9" s="2"/>
      <c r="B9" s="2"/>
      <c r="C9" s="2"/>
      <c r="D9" s="2"/>
      <c r="E9" s="2"/>
      <c r="F9" s="13">
        <v>36499</v>
      </c>
      <c r="G9" s="14">
        <f t="shared" ca="1" si="0"/>
        <v>20</v>
      </c>
      <c r="H9" s="13"/>
      <c r="I9" s="7"/>
      <c r="J9" s="1"/>
      <c r="K9" s="1"/>
      <c r="L9" s="1"/>
      <c r="M9" s="1"/>
      <c r="N9" s="1"/>
      <c r="O9" s="1"/>
      <c r="P9" s="1"/>
      <c r="Q9" s="1"/>
      <c r="R9" s="16"/>
      <c r="S9" s="15"/>
      <c r="T9" s="15"/>
      <c r="U9" s="16"/>
      <c r="V9" s="1"/>
      <c r="W9" s="1"/>
      <c r="X9" s="17"/>
      <c r="Y9" s="1"/>
      <c r="Z9" s="1"/>
      <c r="AA9" s="17"/>
      <c r="AB9" s="1"/>
      <c r="AC9" s="17"/>
      <c r="AD9" s="1"/>
      <c r="AE9" s="1"/>
      <c r="AF9" s="1"/>
      <c r="AG9" s="1"/>
      <c r="AH9" s="17"/>
      <c r="AI9" s="1"/>
      <c r="AJ9" s="1"/>
      <c r="AK9" s="1"/>
      <c r="AL9" s="1"/>
      <c r="AM9" s="17"/>
      <c r="AN9" s="1"/>
      <c r="AO9" s="1"/>
      <c r="AP9" s="1"/>
      <c r="AQ9" s="17"/>
      <c r="AR9" s="16"/>
      <c r="AS9" s="1"/>
      <c r="AT9" s="17"/>
      <c r="AU9" s="7"/>
      <c r="AV9" s="4"/>
      <c r="AW9" s="4"/>
      <c r="AX9" s="4"/>
    </row>
    <row r="10" spans="1:50" x14ac:dyDescent="0.2">
      <c r="A10" s="2"/>
      <c r="B10" s="2"/>
      <c r="C10" s="2"/>
      <c r="D10" s="2"/>
      <c r="E10" s="2"/>
      <c r="F10" s="13">
        <v>36500</v>
      </c>
      <c r="G10" s="14">
        <f t="shared" ca="1" si="0"/>
        <v>20</v>
      </c>
      <c r="H10" s="13"/>
      <c r="I10" s="7"/>
      <c r="J10" s="1"/>
      <c r="K10" s="1"/>
      <c r="L10" s="1"/>
      <c r="M10" s="1"/>
      <c r="N10" s="1"/>
      <c r="O10" s="1"/>
      <c r="P10" s="1"/>
      <c r="Q10" s="1"/>
      <c r="R10" s="16"/>
      <c r="S10" s="15"/>
      <c r="T10" s="15"/>
      <c r="U10" s="16"/>
      <c r="V10" s="1"/>
      <c r="W10" s="1"/>
      <c r="X10" s="17"/>
      <c r="Y10" s="1"/>
      <c r="Z10" s="1"/>
      <c r="AA10" s="17"/>
      <c r="AB10" s="1"/>
      <c r="AC10" s="17"/>
      <c r="AD10" s="1"/>
      <c r="AE10" s="1"/>
      <c r="AF10" s="1"/>
      <c r="AG10" s="1"/>
      <c r="AH10" s="17"/>
      <c r="AI10" s="1"/>
      <c r="AJ10" s="1"/>
      <c r="AK10" s="1"/>
      <c r="AL10" s="1"/>
      <c r="AM10" s="17"/>
      <c r="AN10" s="1"/>
      <c r="AO10" s="1"/>
      <c r="AP10" s="1"/>
      <c r="AQ10" s="17"/>
      <c r="AR10" s="16"/>
      <c r="AS10" s="1"/>
      <c r="AT10" s="17"/>
      <c r="AU10" s="7"/>
      <c r="AV10" s="4"/>
      <c r="AW10" s="4"/>
      <c r="AX10" s="4"/>
    </row>
    <row r="11" spans="1:50" x14ac:dyDescent="0.2">
      <c r="A11" s="2"/>
      <c r="B11" s="2"/>
      <c r="C11" s="2"/>
      <c r="D11" s="2"/>
      <c r="E11" s="2"/>
      <c r="F11" s="13">
        <v>36501</v>
      </c>
      <c r="G11" s="14">
        <f t="shared" ca="1" si="0"/>
        <v>20</v>
      </c>
      <c r="H11" s="13"/>
      <c r="I11" s="7"/>
      <c r="J11" s="1"/>
      <c r="K11" s="1"/>
      <c r="L11" s="1"/>
      <c r="M11" s="1"/>
      <c r="N11" s="1"/>
      <c r="O11" s="1"/>
      <c r="P11" s="1"/>
      <c r="Q11" s="1"/>
      <c r="R11" s="16"/>
      <c r="S11" s="15"/>
      <c r="T11" s="15"/>
      <c r="U11" s="16"/>
      <c r="V11" s="1"/>
      <c r="W11" s="1"/>
      <c r="X11" s="17"/>
      <c r="Y11" s="1"/>
      <c r="Z11" s="1"/>
      <c r="AA11" s="17"/>
      <c r="AB11" s="1"/>
      <c r="AC11" s="17"/>
      <c r="AD11" s="1"/>
      <c r="AE11" s="1"/>
      <c r="AF11" s="1"/>
      <c r="AG11" s="1"/>
      <c r="AH11" s="17"/>
      <c r="AI11" s="1"/>
      <c r="AJ11" s="1"/>
      <c r="AK11" s="1"/>
      <c r="AL11" s="1"/>
      <c r="AM11" s="17"/>
      <c r="AN11" s="1"/>
      <c r="AO11" s="1"/>
      <c r="AP11" s="1"/>
      <c r="AQ11" s="17"/>
      <c r="AR11" s="16"/>
      <c r="AS11" s="1"/>
      <c r="AT11" s="17"/>
      <c r="AU11" s="7"/>
      <c r="AV11" s="4"/>
      <c r="AW11" s="4"/>
      <c r="AX11" s="4"/>
    </row>
  </sheetData>
  <mergeCells count="21">
    <mergeCell ref="J2:T2"/>
    <mergeCell ref="J3:T3"/>
    <mergeCell ref="AI3:AM3"/>
    <mergeCell ref="AN3:AQ3"/>
    <mergeCell ref="AB3:AC3"/>
    <mergeCell ref="A2:A4"/>
    <mergeCell ref="B2:H2"/>
    <mergeCell ref="B3:B4"/>
    <mergeCell ref="D3:D4"/>
    <mergeCell ref="E3:E4"/>
    <mergeCell ref="F3:F4"/>
    <mergeCell ref="G3:G4"/>
    <mergeCell ref="H3:H4"/>
    <mergeCell ref="C3:C4"/>
    <mergeCell ref="AX2:AX4"/>
    <mergeCell ref="V3:X3"/>
    <mergeCell ref="AD3:AH3"/>
    <mergeCell ref="V2:AW2"/>
    <mergeCell ref="AV3:AW3"/>
    <mergeCell ref="AR3:AT3"/>
    <mergeCell ref="Y3:AA3"/>
  </mergeCells>
  <phoneticPr fontId="6"/>
  <pageMargins left="3.937007874015748E-2" right="3.937007874015748E-2" top="0.15748031496062992" bottom="0.19685039370078741" header="0.11811023622047244" footer="0.11811023622047244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view="pageBreakPreview" zoomScale="60" zoomScaleNormal="69" workbookViewId="0">
      <selection activeCell="AN20" sqref="AN20"/>
    </sheetView>
  </sheetViews>
  <sheetFormatPr defaultColWidth="9.125" defaultRowHeight="14.25" x14ac:dyDescent="0.2"/>
  <cols>
    <col min="1" max="1" width="4.375" style="3" customWidth="1"/>
    <col min="2" max="5" width="13.625" style="3" customWidth="1"/>
    <col min="6" max="6" width="16.125" style="3" customWidth="1"/>
    <col min="7" max="8" width="13.625" style="3" customWidth="1"/>
    <col min="9" max="9" width="1.5" style="3" customWidth="1"/>
    <col min="10" max="16" width="9.375" style="3" customWidth="1"/>
    <col min="17" max="17" width="7.625" style="3" customWidth="1"/>
    <col min="18" max="20" width="9.5" style="3" customWidth="1"/>
    <col min="21" max="21" width="1.5" style="3" customWidth="1"/>
    <col min="22" max="22" width="12.5" style="3" customWidth="1"/>
    <col min="23" max="23" width="11.5" style="3" customWidth="1"/>
    <col min="24" max="24" width="8.875" style="3" customWidth="1"/>
    <col min="25" max="25" width="8.625" style="3" customWidth="1"/>
    <col min="26" max="27" width="11" style="3" customWidth="1"/>
    <col min="28" max="28" width="8.625" style="3" customWidth="1"/>
    <col min="29" max="29" width="11" style="3" customWidth="1"/>
    <col min="30" max="31" width="6.5" style="3" bestFit="1" customWidth="1"/>
    <col min="32" max="32" width="9.125" style="3" customWidth="1"/>
    <col min="33" max="33" width="8.5" style="3" customWidth="1"/>
    <col min="34" max="34" width="7.875" style="3" customWidth="1"/>
    <col min="35" max="36" width="9.375" style="3" bestFit="1" customWidth="1"/>
    <col min="37" max="37" width="9.375" style="3" customWidth="1"/>
    <col min="38" max="38" width="9.875" style="3" customWidth="1"/>
    <col min="39" max="39" width="6.5" style="3" bestFit="1" customWidth="1"/>
    <col min="40" max="40" width="9.375" style="3" bestFit="1" customWidth="1"/>
    <col min="41" max="42" width="8.875" style="3" customWidth="1"/>
    <col min="43" max="43" width="9" style="3" customWidth="1"/>
    <col min="44" max="45" width="6.5" style="3" customWidth="1"/>
    <col min="46" max="46" width="8.875" style="3" customWidth="1"/>
    <col min="47" max="47" width="1.5" style="3" customWidth="1"/>
    <col min="48" max="48" width="6.5" style="3" bestFit="1" customWidth="1"/>
    <col min="49" max="49" width="9.375" style="3" bestFit="1" customWidth="1"/>
    <col min="50" max="50" width="9.5" style="3" customWidth="1"/>
    <col min="51" max="16384" width="9.125" style="3"/>
  </cols>
  <sheetData>
    <row r="1" spans="1:50" x14ac:dyDescent="0.2">
      <c r="A1" s="3" t="s">
        <v>60</v>
      </c>
    </row>
    <row r="2" spans="1:50" ht="43.5" customHeight="1" x14ac:dyDescent="0.2">
      <c r="A2" s="26" t="s">
        <v>0</v>
      </c>
      <c r="B2" s="43" t="s">
        <v>4</v>
      </c>
      <c r="C2" s="44"/>
      <c r="D2" s="44"/>
      <c r="E2" s="44"/>
      <c r="F2" s="44"/>
      <c r="G2" s="44"/>
      <c r="H2" s="44"/>
      <c r="I2" s="5"/>
      <c r="J2" s="31" t="s">
        <v>13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10"/>
      <c r="V2" s="31" t="s">
        <v>14</v>
      </c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9"/>
      <c r="AX2" s="33" t="s">
        <v>8</v>
      </c>
    </row>
    <row r="3" spans="1:50" ht="119.25" customHeight="1" x14ac:dyDescent="0.2">
      <c r="A3" s="27"/>
      <c r="B3" s="26" t="s">
        <v>1</v>
      </c>
      <c r="C3" s="26" t="s">
        <v>10</v>
      </c>
      <c r="D3" s="26" t="s">
        <v>9</v>
      </c>
      <c r="E3" s="26" t="s">
        <v>11</v>
      </c>
      <c r="F3" s="26" t="s">
        <v>3</v>
      </c>
      <c r="G3" s="26" t="s">
        <v>2</v>
      </c>
      <c r="H3" s="26" t="s">
        <v>12</v>
      </c>
      <c r="I3" s="6"/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11"/>
      <c r="V3" s="36" t="s">
        <v>27</v>
      </c>
      <c r="W3" s="37"/>
      <c r="X3" s="37"/>
      <c r="Y3" s="36" t="s">
        <v>40</v>
      </c>
      <c r="Z3" s="37"/>
      <c r="AA3" s="38"/>
      <c r="AB3" s="36" t="s">
        <v>30</v>
      </c>
      <c r="AC3" s="38"/>
      <c r="AD3" s="36" t="s">
        <v>37</v>
      </c>
      <c r="AE3" s="37"/>
      <c r="AF3" s="37"/>
      <c r="AG3" s="37"/>
      <c r="AH3" s="38"/>
      <c r="AI3" s="36" t="s">
        <v>39</v>
      </c>
      <c r="AJ3" s="37"/>
      <c r="AK3" s="37"/>
      <c r="AL3" s="37"/>
      <c r="AM3" s="38"/>
      <c r="AN3" s="47" t="s">
        <v>46</v>
      </c>
      <c r="AO3" s="48"/>
      <c r="AP3" s="48"/>
      <c r="AQ3" s="49"/>
      <c r="AR3" s="36" t="s">
        <v>52</v>
      </c>
      <c r="AS3" s="37"/>
      <c r="AT3" s="38"/>
      <c r="AU3" s="11"/>
      <c r="AV3" s="40" t="s">
        <v>5</v>
      </c>
      <c r="AW3" s="41"/>
      <c r="AX3" s="34"/>
    </row>
    <row r="4" spans="1:50" s="9" customFormat="1" ht="158.25" customHeight="1" x14ac:dyDescent="0.15">
      <c r="A4" s="42"/>
      <c r="B4" s="42"/>
      <c r="C4" s="42"/>
      <c r="D4" s="42"/>
      <c r="E4" s="42"/>
      <c r="F4" s="42"/>
      <c r="G4" s="42"/>
      <c r="H4" s="42"/>
      <c r="I4" s="8"/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22</v>
      </c>
      <c r="R4" s="21" t="s">
        <v>23</v>
      </c>
      <c r="S4" s="22" t="s">
        <v>24</v>
      </c>
      <c r="T4" s="22" t="s">
        <v>55</v>
      </c>
      <c r="U4" s="12"/>
      <c r="V4" s="21" t="s">
        <v>25</v>
      </c>
      <c r="W4" s="21" t="s">
        <v>26</v>
      </c>
      <c r="X4" s="21" t="s">
        <v>6</v>
      </c>
      <c r="Y4" s="21" t="s">
        <v>28</v>
      </c>
      <c r="Z4" s="21" t="s">
        <v>29</v>
      </c>
      <c r="AA4" s="21" t="s">
        <v>41</v>
      </c>
      <c r="AB4" s="21" t="s">
        <v>28</v>
      </c>
      <c r="AC4" s="21" t="s">
        <v>36</v>
      </c>
      <c r="AD4" s="21" t="s">
        <v>31</v>
      </c>
      <c r="AE4" s="21" t="s">
        <v>32</v>
      </c>
      <c r="AF4" s="21" t="s">
        <v>33</v>
      </c>
      <c r="AG4" s="21" t="s">
        <v>34</v>
      </c>
      <c r="AH4" s="21" t="s">
        <v>38</v>
      </c>
      <c r="AI4" s="21" t="s">
        <v>42</v>
      </c>
      <c r="AJ4" s="21" t="s">
        <v>43</v>
      </c>
      <c r="AK4" s="21" t="s">
        <v>44</v>
      </c>
      <c r="AL4" s="21" t="s">
        <v>45</v>
      </c>
      <c r="AM4" s="21" t="s">
        <v>35</v>
      </c>
      <c r="AN4" s="21" t="s">
        <v>47</v>
      </c>
      <c r="AO4" s="21" t="s">
        <v>48</v>
      </c>
      <c r="AP4" s="21" t="s">
        <v>49</v>
      </c>
      <c r="AQ4" s="21" t="s">
        <v>7</v>
      </c>
      <c r="AR4" s="21" t="s">
        <v>50</v>
      </c>
      <c r="AS4" s="21" t="s">
        <v>51</v>
      </c>
      <c r="AT4" s="21" t="s">
        <v>53</v>
      </c>
      <c r="AU4" s="23"/>
      <c r="AV4" s="22" t="s">
        <v>5</v>
      </c>
      <c r="AW4" s="22" t="s">
        <v>54</v>
      </c>
      <c r="AX4" s="35"/>
    </row>
    <row r="5" spans="1:50" x14ac:dyDescent="0.2">
      <c r="A5" s="2"/>
      <c r="B5" s="2"/>
      <c r="C5" s="2"/>
      <c r="D5" s="2"/>
      <c r="E5" s="2"/>
      <c r="F5" s="13">
        <v>37226</v>
      </c>
      <c r="G5" s="14">
        <f ca="1">DATEDIF(F5, TODAY(), "Y")</f>
        <v>18</v>
      </c>
      <c r="H5" s="13"/>
      <c r="I5" s="7"/>
      <c r="J5" s="1"/>
      <c r="K5" s="1"/>
      <c r="L5" s="1"/>
      <c r="M5" s="1"/>
      <c r="N5" s="1"/>
      <c r="O5" s="1"/>
      <c r="P5" s="1"/>
      <c r="Q5" s="1"/>
      <c r="R5" s="25"/>
      <c r="S5" s="19">
        <v>96</v>
      </c>
      <c r="T5" s="19">
        <f>S5*0.8</f>
        <v>76.800000000000011</v>
      </c>
      <c r="U5" s="16"/>
      <c r="V5" s="1">
        <v>1</v>
      </c>
      <c r="W5" s="1">
        <v>1</v>
      </c>
      <c r="X5" s="17">
        <f>(V5*3)+(W5*10)</f>
        <v>13</v>
      </c>
      <c r="Y5" s="1">
        <v>1</v>
      </c>
      <c r="Z5" s="1">
        <v>0</v>
      </c>
      <c r="AA5" s="17">
        <f>(Y5*2)+(Z5*1)</f>
        <v>2</v>
      </c>
      <c r="AB5" s="1">
        <v>1</v>
      </c>
      <c r="AC5" s="17">
        <f>AB5*10</f>
        <v>10</v>
      </c>
      <c r="AD5" s="1">
        <v>1</v>
      </c>
      <c r="AE5" s="1">
        <v>0</v>
      </c>
      <c r="AF5" s="1">
        <v>1</v>
      </c>
      <c r="AG5" s="1">
        <v>0</v>
      </c>
      <c r="AH5" s="17">
        <f>AD5*60+AE5*50+AF5*40+AG5*30</f>
        <v>100</v>
      </c>
      <c r="AI5" s="1">
        <v>1</v>
      </c>
      <c r="AJ5" s="1">
        <v>0</v>
      </c>
      <c r="AK5" s="1">
        <v>1</v>
      </c>
      <c r="AL5" s="1">
        <v>0</v>
      </c>
      <c r="AM5" s="17">
        <f>AI5*20+AJ5*10+AK5*10+AL5*5</f>
        <v>30</v>
      </c>
      <c r="AN5" s="1">
        <v>1</v>
      </c>
      <c r="AO5" s="1">
        <v>1</v>
      </c>
      <c r="AP5" s="1">
        <v>0</v>
      </c>
      <c r="AQ5" s="17">
        <f>AN5*10+AO5*5+AP5*3</f>
        <v>15</v>
      </c>
      <c r="AR5" s="16">
        <v>0</v>
      </c>
      <c r="AS5" s="1">
        <v>1</v>
      </c>
      <c r="AT5" s="17">
        <f>AR5*30+AS5*50</f>
        <v>50</v>
      </c>
      <c r="AU5" s="7"/>
      <c r="AV5" s="18">
        <f>X5+AA5+AC5+AH5+AM5+AQ5+AT5</f>
        <v>220</v>
      </c>
      <c r="AW5" s="4">
        <f>AV5*0.2</f>
        <v>44</v>
      </c>
      <c r="AX5" s="20">
        <f>T5+AW5</f>
        <v>120.80000000000001</v>
      </c>
    </row>
    <row r="6" spans="1:50" x14ac:dyDescent="0.2">
      <c r="A6" s="2"/>
      <c r="B6" s="2"/>
      <c r="C6" s="2"/>
      <c r="D6" s="2"/>
      <c r="E6" s="2"/>
      <c r="F6" s="13">
        <v>36496</v>
      </c>
      <c r="G6" s="14">
        <f t="shared" ref="G6:G11" ca="1" si="0">DATEDIF(F6, TODAY(), "Y")</f>
        <v>20</v>
      </c>
      <c r="H6" s="13"/>
      <c r="I6" s="7"/>
      <c r="J6" s="1"/>
      <c r="K6" s="1"/>
      <c r="L6" s="1"/>
      <c r="M6" s="1"/>
      <c r="N6" s="1"/>
      <c r="O6" s="1"/>
      <c r="P6" s="1"/>
      <c r="Q6" s="1"/>
      <c r="R6" s="16"/>
      <c r="S6" s="15"/>
      <c r="T6" s="15"/>
      <c r="U6" s="16"/>
      <c r="V6" s="1"/>
      <c r="W6" s="1"/>
      <c r="X6" s="17"/>
      <c r="Y6" s="1"/>
      <c r="Z6" s="1"/>
      <c r="AA6" s="17"/>
      <c r="AB6" s="1"/>
      <c r="AC6" s="17"/>
      <c r="AD6" s="1"/>
      <c r="AE6" s="1"/>
      <c r="AF6" s="1"/>
      <c r="AG6" s="1"/>
      <c r="AH6" s="17"/>
      <c r="AI6" s="1"/>
      <c r="AJ6" s="1"/>
      <c r="AK6" s="1"/>
      <c r="AL6" s="1"/>
      <c r="AM6" s="17"/>
      <c r="AN6" s="1"/>
      <c r="AO6" s="1"/>
      <c r="AP6" s="1"/>
      <c r="AQ6" s="17"/>
      <c r="AR6" s="16"/>
      <c r="AS6" s="1"/>
      <c r="AT6" s="17"/>
      <c r="AU6" s="7"/>
      <c r="AV6" s="4"/>
      <c r="AW6" s="4"/>
      <c r="AX6" s="4"/>
    </row>
    <row r="7" spans="1:50" x14ac:dyDescent="0.2">
      <c r="A7" s="2"/>
      <c r="B7" s="2"/>
      <c r="C7" s="2"/>
      <c r="D7" s="2"/>
      <c r="E7" s="2"/>
      <c r="F7" s="13">
        <v>36497</v>
      </c>
      <c r="G7" s="14">
        <f t="shared" ca="1" si="0"/>
        <v>20</v>
      </c>
      <c r="H7" s="13"/>
      <c r="I7" s="7"/>
      <c r="J7" s="1"/>
      <c r="K7" s="1"/>
      <c r="L7" s="1"/>
      <c r="M7" s="1"/>
      <c r="N7" s="1"/>
      <c r="O7" s="1"/>
      <c r="P7" s="1"/>
      <c r="Q7" s="1"/>
      <c r="R7" s="16"/>
      <c r="S7" s="15"/>
      <c r="T7" s="15"/>
      <c r="U7" s="16"/>
      <c r="V7" s="1"/>
      <c r="W7" s="1"/>
      <c r="X7" s="17"/>
      <c r="Y7" s="1"/>
      <c r="Z7" s="1"/>
      <c r="AA7" s="17"/>
      <c r="AB7" s="1"/>
      <c r="AC7" s="17"/>
      <c r="AD7" s="1"/>
      <c r="AE7" s="1"/>
      <c r="AF7" s="1"/>
      <c r="AG7" s="1"/>
      <c r="AH7" s="17"/>
      <c r="AI7" s="1"/>
      <c r="AJ7" s="1"/>
      <c r="AK7" s="1"/>
      <c r="AL7" s="1"/>
      <c r="AM7" s="17"/>
      <c r="AN7" s="1"/>
      <c r="AO7" s="1"/>
      <c r="AP7" s="1"/>
      <c r="AQ7" s="17"/>
      <c r="AR7" s="16"/>
      <c r="AS7" s="1"/>
      <c r="AT7" s="17"/>
      <c r="AU7" s="7"/>
      <c r="AV7" s="4"/>
      <c r="AW7" s="4"/>
      <c r="AX7" s="4"/>
    </row>
    <row r="8" spans="1:50" x14ac:dyDescent="0.2">
      <c r="A8" s="2"/>
      <c r="B8" s="2"/>
      <c r="C8" s="2"/>
      <c r="D8" s="2"/>
      <c r="E8" s="2"/>
      <c r="F8" s="13">
        <v>36498</v>
      </c>
      <c r="G8" s="14">
        <f t="shared" ca="1" si="0"/>
        <v>20</v>
      </c>
      <c r="H8" s="13"/>
      <c r="I8" s="7"/>
      <c r="J8" s="1"/>
      <c r="K8" s="1"/>
      <c r="L8" s="1"/>
      <c r="M8" s="1"/>
      <c r="N8" s="1"/>
      <c r="O8" s="1"/>
      <c r="P8" s="1"/>
      <c r="Q8" s="1"/>
      <c r="R8" s="16"/>
      <c r="S8" s="15"/>
      <c r="T8" s="15"/>
      <c r="U8" s="16"/>
      <c r="V8" s="1"/>
      <c r="W8" s="1"/>
      <c r="X8" s="17"/>
      <c r="Y8" s="1"/>
      <c r="Z8" s="1"/>
      <c r="AA8" s="17"/>
      <c r="AB8" s="1"/>
      <c r="AC8" s="17"/>
      <c r="AD8" s="1"/>
      <c r="AE8" s="1"/>
      <c r="AF8" s="1"/>
      <c r="AG8" s="1"/>
      <c r="AH8" s="17"/>
      <c r="AI8" s="1"/>
      <c r="AJ8" s="1"/>
      <c r="AK8" s="1"/>
      <c r="AL8" s="1"/>
      <c r="AM8" s="17"/>
      <c r="AN8" s="1"/>
      <c r="AO8" s="1"/>
      <c r="AP8" s="1"/>
      <c r="AQ8" s="17"/>
      <c r="AR8" s="16"/>
      <c r="AS8" s="1"/>
      <c r="AT8" s="17"/>
      <c r="AU8" s="7"/>
      <c r="AV8" s="4"/>
      <c r="AW8" s="4"/>
      <c r="AX8" s="4"/>
    </row>
    <row r="9" spans="1:50" x14ac:dyDescent="0.2">
      <c r="A9" s="2"/>
      <c r="B9" s="2"/>
      <c r="C9" s="2"/>
      <c r="D9" s="2"/>
      <c r="E9" s="2"/>
      <c r="F9" s="13">
        <v>36499</v>
      </c>
      <c r="G9" s="14">
        <f t="shared" ca="1" si="0"/>
        <v>20</v>
      </c>
      <c r="H9" s="13"/>
      <c r="I9" s="7"/>
      <c r="J9" s="1"/>
      <c r="K9" s="1"/>
      <c r="L9" s="1"/>
      <c r="M9" s="1"/>
      <c r="N9" s="1"/>
      <c r="O9" s="1"/>
      <c r="P9" s="1"/>
      <c r="Q9" s="1"/>
      <c r="R9" s="16"/>
      <c r="S9" s="15"/>
      <c r="T9" s="15"/>
      <c r="U9" s="16"/>
      <c r="V9" s="1"/>
      <c r="W9" s="1"/>
      <c r="X9" s="17"/>
      <c r="Y9" s="1"/>
      <c r="Z9" s="1"/>
      <c r="AA9" s="17"/>
      <c r="AB9" s="1"/>
      <c r="AC9" s="17"/>
      <c r="AD9" s="1"/>
      <c r="AE9" s="1"/>
      <c r="AF9" s="1"/>
      <c r="AG9" s="1"/>
      <c r="AH9" s="17"/>
      <c r="AI9" s="1"/>
      <c r="AJ9" s="1"/>
      <c r="AK9" s="1"/>
      <c r="AL9" s="1"/>
      <c r="AM9" s="17"/>
      <c r="AN9" s="1"/>
      <c r="AO9" s="1"/>
      <c r="AP9" s="1"/>
      <c r="AQ9" s="17"/>
      <c r="AR9" s="16"/>
      <c r="AS9" s="1"/>
      <c r="AT9" s="17"/>
      <c r="AU9" s="7"/>
      <c r="AV9" s="4"/>
      <c r="AW9" s="4"/>
      <c r="AX9" s="4"/>
    </row>
    <row r="10" spans="1:50" x14ac:dyDescent="0.2">
      <c r="A10" s="2"/>
      <c r="B10" s="2"/>
      <c r="C10" s="2"/>
      <c r="D10" s="2"/>
      <c r="E10" s="2"/>
      <c r="F10" s="13">
        <v>36500</v>
      </c>
      <c r="G10" s="14">
        <f t="shared" ca="1" si="0"/>
        <v>20</v>
      </c>
      <c r="H10" s="13"/>
      <c r="I10" s="7"/>
      <c r="J10" s="1"/>
      <c r="K10" s="1"/>
      <c r="L10" s="1"/>
      <c r="M10" s="1"/>
      <c r="N10" s="1"/>
      <c r="O10" s="1"/>
      <c r="P10" s="1"/>
      <c r="Q10" s="1"/>
      <c r="R10" s="16"/>
      <c r="S10" s="15"/>
      <c r="T10" s="15"/>
      <c r="U10" s="16"/>
      <c r="V10" s="1"/>
      <c r="W10" s="1"/>
      <c r="X10" s="17"/>
      <c r="Y10" s="1"/>
      <c r="Z10" s="1"/>
      <c r="AA10" s="17"/>
      <c r="AB10" s="1"/>
      <c r="AC10" s="17"/>
      <c r="AD10" s="1"/>
      <c r="AE10" s="1"/>
      <c r="AF10" s="1"/>
      <c r="AG10" s="1"/>
      <c r="AH10" s="17"/>
      <c r="AI10" s="1"/>
      <c r="AJ10" s="1"/>
      <c r="AK10" s="1"/>
      <c r="AL10" s="1"/>
      <c r="AM10" s="17"/>
      <c r="AN10" s="1"/>
      <c r="AO10" s="1"/>
      <c r="AP10" s="1"/>
      <c r="AQ10" s="17"/>
      <c r="AR10" s="16"/>
      <c r="AS10" s="1"/>
      <c r="AT10" s="17"/>
      <c r="AU10" s="7"/>
      <c r="AV10" s="4"/>
      <c r="AW10" s="4"/>
      <c r="AX10" s="4"/>
    </row>
    <row r="11" spans="1:50" x14ac:dyDescent="0.2">
      <c r="A11" s="2"/>
      <c r="B11" s="2"/>
      <c r="C11" s="2"/>
      <c r="D11" s="2"/>
      <c r="E11" s="2"/>
      <c r="F11" s="13">
        <v>36501</v>
      </c>
      <c r="G11" s="14">
        <f t="shared" ca="1" si="0"/>
        <v>20</v>
      </c>
      <c r="H11" s="13"/>
      <c r="I11" s="7"/>
      <c r="J11" s="1"/>
      <c r="K11" s="1"/>
      <c r="L11" s="1"/>
      <c r="M11" s="1"/>
      <c r="N11" s="1"/>
      <c r="O11" s="1"/>
      <c r="P11" s="1"/>
      <c r="Q11" s="1"/>
      <c r="R11" s="16"/>
      <c r="S11" s="15"/>
      <c r="T11" s="15"/>
      <c r="U11" s="16"/>
      <c r="V11" s="1"/>
      <c r="W11" s="1"/>
      <c r="X11" s="17"/>
      <c r="Y11" s="1"/>
      <c r="Z11" s="1"/>
      <c r="AA11" s="17"/>
      <c r="AB11" s="1"/>
      <c r="AC11" s="17"/>
      <c r="AD11" s="1"/>
      <c r="AE11" s="1"/>
      <c r="AF11" s="1"/>
      <c r="AG11" s="1"/>
      <c r="AH11" s="17"/>
      <c r="AI11" s="1"/>
      <c r="AJ11" s="1"/>
      <c r="AK11" s="1"/>
      <c r="AL11" s="1"/>
      <c r="AM11" s="17"/>
      <c r="AN11" s="1"/>
      <c r="AO11" s="1"/>
      <c r="AP11" s="1"/>
      <c r="AQ11" s="17"/>
      <c r="AR11" s="16"/>
      <c r="AS11" s="1"/>
      <c r="AT11" s="17"/>
      <c r="AU11" s="7"/>
      <c r="AV11" s="4"/>
      <c r="AW11" s="4"/>
      <c r="AX11" s="4"/>
    </row>
  </sheetData>
  <mergeCells count="21">
    <mergeCell ref="A2:A4"/>
    <mergeCell ref="B2:H2"/>
    <mergeCell ref="J2:T2"/>
    <mergeCell ref="V2:AW2"/>
    <mergeCell ref="G3:G4"/>
    <mergeCell ref="H3:H4"/>
    <mergeCell ref="J3:T3"/>
    <mergeCell ref="V3:X3"/>
    <mergeCell ref="Y3:AA3"/>
    <mergeCell ref="AD3:AH3"/>
    <mergeCell ref="AI3:AM3"/>
    <mergeCell ref="AN3:AQ3"/>
    <mergeCell ref="AR3:AT3"/>
    <mergeCell ref="AV3:AW3"/>
    <mergeCell ref="AX2:AX4"/>
    <mergeCell ref="B3:B4"/>
    <mergeCell ref="C3:C4"/>
    <mergeCell ref="D3:D4"/>
    <mergeCell ref="E3:E4"/>
    <mergeCell ref="F3:F4"/>
    <mergeCell ref="AB3:AC3"/>
  </mergeCells>
  <phoneticPr fontId="6"/>
  <pageMargins left="0.7" right="0.7" top="0.75" bottom="0.75" header="0.3" footer="0.3"/>
  <pageSetup paperSize="9" scale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"/>
  <sheetViews>
    <sheetView tabSelected="1" view="pageBreakPreview" topLeftCell="S1" zoomScale="71" zoomScaleNormal="71" zoomScaleSheetLayoutView="71" workbookViewId="0">
      <selection activeCell="V5" sqref="V5"/>
    </sheetView>
  </sheetViews>
  <sheetFormatPr defaultColWidth="9.125" defaultRowHeight="14.25" x14ac:dyDescent="0.2"/>
  <cols>
    <col min="1" max="1" width="4.375" style="3" customWidth="1"/>
    <col min="2" max="5" width="13.625" style="3" customWidth="1"/>
    <col min="6" max="6" width="16.125" style="3" customWidth="1"/>
    <col min="7" max="8" width="13.625" style="3" customWidth="1"/>
    <col min="9" max="9" width="1.5" style="3" customWidth="1"/>
    <col min="10" max="16" width="9.375" style="3" customWidth="1"/>
    <col min="17" max="17" width="7.625" style="3" customWidth="1"/>
    <col min="18" max="20" width="9.5" style="3" customWidth="1"/>
    <col min="21" max="21" width="1.5" style="3" customWidth="1"/>
    <col min="22" max="22" width="12.5" style="3" customWidth="1"/>
    <col min="23" max="23" width="11.5" style="3" customWidth="1"/>
    <col min="24" max="24" width="8.875" style="3" customWidth="1"/>
    <col min="25" max="25" width="8.625" style="3" customWidth="1"/>
    <col min="26" max="27" width="11" style="3" customWidth="1"/>
    <col min="28" max="28" width="8.625" style="3" customWidth="1"/>
    <col min="29" max="29" width="11" style="3" customWidth="1"/>
    <col min="30" max="31" width="6.5" style="3" bestFit="1" customWidth="1"/>
    <col min="32" max="32" width="9.125" style="3" customWidth="1"/>
    <col min="33" max="33" width="8.5" style="3" customWidth="1"/>
    <col min="34" max="34" width="7.875" style="3" customWidth="1"/>
    <col min="35" max="36" width="9.375" style="3" bestFit="1" customWidth="1"/>
    <col min="37" max="37" width="9.375" style="3" customWidth="1"/>
    <col min="38" max="38" width="9.875" style="3" customWidth="1"/>
    <col min="39" max="39" width="6.5" style="3" bestFit="1" customWidth="1"/>
    <col min="40" max="40" width="9.375" style="3" bestFit="1" customWidth="1"/>
    <col min="41" max="42" width="8.875" style="3" customWidth="1"/>
    <col min="43" max="43" width="9" style="3" customWidth="1"/>
    <col min="44" max="45" width="6.5" style="3" customWidth="1"/>
    <col min="46" max="46" width="8.875" style="3" customWidth="1"/>
    <col min="47" max="47" width="1.5" style="3" customWidth="1"/>
    <col min="48" max="48" width="6.5" style="3" bestFit="1" customWidth="1"/>
    <col min="49" max="49" width="9.375" style="3" bestFit="1" customWidth="1"/>
    <col min="50" max="50" width="9.5" style="3" customWidth="1"/>
    <col min="51" max="16384" width="9.125" style="3"/>
  </cols>
  <sheetData>
    <row r="1" spans="1:50" x14ac:dyDescent="0.2">
      <c r="A1" s="3" t="s">
        <v>61</v>
      </c>
    </row>
    <row r="2" spans="1:50" ht="43.5" customHeight="1" x14ac:dyDescent="0.2">
      <c r="A2" s="26" t="s">
        <v>0</v>
      </c>
      <c r="B2" s="43" t="s">
        <v>4</v>
      </c>
      <c r="C2" s="44"/>
      <c r="D2" s="44"/>
      <c r="E2" s="44"/>
      <c r="F2" s="44"/>
      <c r="G2" s="44"/>
      <c r="H2" s="44"/>
      <c r="I2" s="5"/>
      <c r="J2" s="31" t="s">
        <v>13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10"/>
      <c r="V2" s="31" t="s">
        <v>14</v>
      </c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9"/>
      <c r="AX2" s="33" t="s">
        <v>8</v>
      </c>
    </row>
    <row r="3" spans="1:50" ht="119.25" customHeight="1" x14ac:dyDescent="0.2">
      <c r="A3" s="27"/>
      <c r="B3" s="26" t="s">
        <v>1</v>
      </c>
      <c r="C3" s="26" t="s">
        <v>10</v>
      </c>
      <c r="D3" s="26" t="s">
        <v>9</v>
      </c>
      <c r="E3" s="26" t="s">
        <v>11</v>
      </c>
      <c r="F3" s="26" t="s">
        <v>3</v>
      </c>
      <c r="G3" s="26" t="s">
        <v>2</v>
      </c>
      <c r="H3" s="26" t="s">
        <v>12</v>
      </c>
      <c r="I3" s="6"/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11"/>
      <c r="V3" s="36" t="s">
        <v>27</v>
      </c>
      <c r="W3" s="37"/>
      <c r="X3" s="37"/>
      <c r="Y3" s="36" t="s">
        <v>40</v>
      </c>
      <c r="Z3" s="37"/>
      <c r="AA3" s="38"/>
      <c r="AB3" s="36" t="s">
        <v>30</v>
      </c>
      <c r="AC3" s="38"/>
      <c r="AD3" s="36" t="s">
        <v>37</v>
      </c>
      <c r="AE3" s="37"/>
      <c r="AF3" s="37"/>
      <c r="AG3" s="37"/>
      <c r="AH3" s="38"/>
      <c r="AI3" s="36" t="s">
        <v>39</v>
      </c>
      <c r="AJ3" s="37"/>
      <c r="AK3" s="37"/>
      <c r="AL3" s="37"/>
      <c r="AM3" s="38"/>
      <c r="AN3" s="47" t="s">
        <v>46</v>
      </c>
      <c r="AO3" s="48"/>
      <c r="AP3" s="48"/>
      <c r="AQ3" s="49"/>
      <c r="AR3" s="36" t="s">
        <v>52</v>
      </c>
      <c r="AS3" s="37"/>
      <c r="AT3" s="38"/>
      <c r="AU3" s="11"/>
      <c r="AV3" s="40" t="s">
        <v>5</v>
      </c>
      <c r="AW3" s="41"/>
      <c r="AX3" s="34"/>
    </row>
    <row r="4" spans="1:50" s="9" customFormat="1" ht="158.25" customHeight="1" x14ac:dyDescent="0.15">
      <c r="A4" s="42"/>
      <c r="B4" s="42"/>
      <c r="C4" s="42"/>
      <c r="D4" s="42"/>
      <c r="E4" s="42"/>
      <c r="F4" s="42"/>
      <c r="G4" s="42"/>
      <c r="H4" s="42"/>
      <c r="I4" s="8"/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22</v>
      </c>
      <c r="R4" s="21" t="s">
        <v>23</v>
      </c>
      <c r="S4" s="22" t="s">
        <v>24</v>
      </c>
      <c r="T4" s="22" t="s">
        <v>55</v>
      </c>
      <c r="U4" s="12"/>
      <c r="V4" s="21" t="s">
        <v>25</v>
      </c>
      <c r="W4" s="21" t="s">
        <v>26</v>
      </c>
      <c r="X4" s="21" t="s">
        <v>6</v>
      </c>
      <c r="Y4" s="21" t="s">
        <v>28</v>
      </c>
      <c r="Z4" s="21" t="s">
        <v>29</v>
      </c>
      <c r="AA4" s="21" t="s">
        <v>41</v>
      </c>
      <c r="AB4" s="21" t="s">
        <v>28</v>
      </c>
      <c r="AC4" s="21" t="s">
        <v>36</v>
      </c>
      <c r="AD4" s="21" t="s">
        <v>31</v>
      </c>
      <c r="AE4" s="21" t="s">
        <v>32</v>
      </c>
      <c r="AF4" s="21" t="s">
        <v>33</v>
      </c>
      <c r="AG4" s="21" t="s">
        <v>34</v>
      </c>
      <c r="AH4" s="21" t="s">
        <v>38</v>
      </c>
      <c r="AI4" s="21" t="s">
        <v>42</v>
      </c>
      <c r="AJ4" s="21" t="s">
        <v>43</v>
      </c>
      <c r="AK4" s="21" t="s">
        <v>44</v>
      </c>
      <c r="AL4" s="21" t="s">
        <v>45</v>
      </c>
      <c r="AM4" s="21" t="s">
        <v>35</v>
      </c>
      <c r="AN4" s="21" t="s">
        <v>47</v>
      </c>
      <c r="AO4" s="21" t="s">
        <v>48</v>
      </c>
      <c r="AP4" s="21" t="s">
        <v>49</v>
      </c>
      <c r="AQ4" s="21" t="s">
        <v>7</v>
      </c>
      <c r="AR4" s="21" t="s">
        <v>50</v>
      </c>
      <c r="AS4" s="21" t="s">
        <v>51</v>
      </c>
      <c r="AT4" s="21" t="s">
        <v>53</v>
      </c>
      <c r="AU4" s="23"/>
      <c r="AV4" s="22" t="s">
        <v>5</v>
      </c>
      <c r="AW4" s="22" t="s">
        <v>54</v>
      </c>
      <c r="AX4" s="35"/>
    </row>
    <row r="5" spans="1:50" x14ac:dyDescent="0.2">
      <c r="A5" s="2"/>
      <c r="B5" s="2"/>
      <c r="C5" s="2"/>
      <c r="D5" s="2"/>
      <c r="E5" s="2"/>
      <c r="F5" s="13">
        <v>37226</v>
      </c>
      <c r="G5" s="14">
        <f ca="1">DATEDIF(F5, TODAY(), "Y")</f>
        <v>18</v>
      </c>
      <c r="H5" s="13"/>
      <c r="I5" s="7"/>
      <c r="J5" s="1"/>
      <c r="K5" s="1"/>
      <c r="L5" s="1"/>
      <c r="M5" s="1"/>
      <c r="N5" s="1"/>
      <c r="O5" s="1"/>
      <c r="P5" s="1"/>
      <c r="Q5" s="1"/>
      <c r="R5" s="25"/>
      <c r="S5" s="19">
        <v>96</v>
      </c>
      <c r="T5" s="19">
        <f>S5*0.7</f>
        <v>67.199999999999989</v>
      </c>
      <c r="U5" s="16"/>
      <c r="V5" s="57">
        <v>1</v>
      </c>
      <c r="W5" s="57">
        <v>1</v>
      </c>
      <c r="X5" s="17">
        <f>(V5*3)+(W5*10)</f>
        <v>13</v>
      </c>
      <c r="Y5" s="57">
        <v>1</v>
      </c>
      <c r="Z5" s="57">
        <v>0</v>
      </c>
      <c r="AA5" s="17">
        <f>(Y5*2)+(Z5*1)</f>
        <v>2</v>
      </c>
      <c r="AB5" s="57">
        <v>1</v>
      </c>
      <c r="AC5" s="17">
        <f>AB5*10</f>
        <v>10</v>
      </c>
      <c r="AD5" s="57">
        <v>1</v>
      </c>
      <c r="AE5" s="57">
        <v>0</v>
      </c>
      <c r="AF5" s="57">
        <v>1</v>
      </c>
      <c r="AG5" s="57">
        <v>0</v>
      </c>
      <c r="AH5" s="17">
        <f>AD5*60+AE5*50+AF5*40+AG5*30</f>
        <v>100</v>
      </c>
      <c r="AI5" s="57">
        <v>1</v>
      </c>
      <c r="AJ5" s="57">
        <v>0</v>
      </c>
      <c r="AK5" s="57">
        <v>1</v>
      </c>
      <c r="AL5" s="57">
        <v>0</v>
      </c>
      <c r="AM5" s="17">
        <f>AI5*20+AJ5*10+AK5*10+AL5*5</f>
        <v>30</v>
      </c>
      <c r="AN5" s="57">
        <v>1</v>
      </c>
      <c r="AO5" s="57">
        <v>1</v>
      </c>
      <c r="AP5" s="57">
        <v>0</v>
      </c>
      <c r="AQ5" s="17">
        <f>AN5*10+AO5*5+AP5*3</f>
        <v>15</v>
      </c>
      <c r="AR5" s="58">
        <v>0</v>
      </c>
      <c r="AS5" s="57">
        <v>1</v>
      </c>
      <c r="AT5" s="17">
        <f>AR5*30+AS5*50</f>
        <v>50</v>
      </c>
      <c r="AU5" s="7"/>
      <c r="AV5" s="18">
        <f>X5+AA5+AC5+AH5+AM5+AQ5+AT5</f>
        <v>220</v>
      </c>
      <c r="AW5" s="4">
        <f>AV5*0.3</f>
        <v>66</v>
      </c>
      <c r="AX5" s="20">
        <f>T5+AW5</f>
        <v>133.19999999999999</v>
      </c>
    </row>
    <row r="6" spans="1:50" x14ac:dyDescent="0.2">
      <c r="A6" s="2"/>
      <c r="B6" s="2"/>
      <c r="C6" s="2"/>
      <c r="D6" s="2"/>
      <c r="E6" s="2"/>
      <c r="F6" s="13">
        <v>36496</v>
      </c>
      <c r="G6" s="14">
        <f t="shared" ref="G6:G11" ca="1" si="0">DATEDIF(F6, TODAY(), "Y")</f>
        <v>20</v>
      </c>
      <c r="H6" s="13"/>
      <c r="I6" s="7"/>
      <c r="J6" s="1"/>
      <c r="K6" s="1"/>
      <c r="L6" s="1"/>
      <c r="M6" s="1"/>
      <c r="N6" s="1"/>
      <c r="O6" s="1"/>
      <c r="P6" s="1"/>
      <c r="Q6" s="1"/>
      <c r="R6" s="16"/>
      <c r="S6" s="15"/>
      <c r="T6" s="15"/>
      <c r="U6" s="16"/>
      <c r="V6" s="57"/>
      <c r="W6" s="57"/>
      <c r="X6" s="17"/>
      <c r="Y6" s="57"/>
      <c r="Z6" s="57"/>
      <c r="AA6" s="17"/>
      <c r="AB6" s="57"/>
      <c r="AC6" s="17"/>
      <c r="AD6" s="57"/>
      <c r="AE6" s="57"/>
      <c r="AF6" s="57"/>
      <c r="AG6" s="57"/>
      <c r="AH6" s="17"/>
      <c r="AI6" s="57"/>
      <c r="AJ6" s="57"/>
      <c r="AK6" s="57"/>
      <c r="AL6" s="57"/>
      <c r="AM6" s="17"/>
      <c r="AN6" s="57"/>
      <c r="AO6" s="57"/>
      <c r="AP6" s="57"/>
      <c r="AQ6" s="17"/>
      <c r="AR6" s="58"/>
      <c r="AS6" s="57"/>
      <c r="AT6" s="17"/>
      <c r="AU6" s="7"/>
      <c r="AV6" s="4"/>
      <c r="AW6" s="4"/>
      <c r="AX6" s="4"/>
    </row>
    <row r="7" spans="1:50" x14ac:dyDescent="0.2">
      <c r="A7" s="2"/>
      <c r="B7" s="2"/>
      <c r="C7" s="2"/>
      <c r="D7" s="2"/>
      <c r="E7" s="2"/>
      <c r="F7" s="13">
        <v>36497</v>
      </c>
      <c r="G7" s="14">
        <f t="shared" ca="1" si="0"/>
        <v>20</v>
      </c>
      <c r="H7" s="13"/>
      <c r="I7" s="7"/>
      <c r="J7" s="1"/>
      <c r="K7" s="1"/>
      <c r="L7" s="1"/>
      <c r="M7" s="1"/>
      <c r="N7" s="1"/>
      <c r="O7" s="1"/>
      <c r="P7" s="1"/>
      <c r="Q7" s="1"/>
      <c r="R7" s="16"/>
      <c r="S7" s="15"/>
      <c r="T7" s="15"/>
      <c r="U7" s="16"/>
      <c r="V7" s="57"/>
      <c r="W7" s="57"/>
      <c r="X7" s="17"/>
      <c r="Y7" s="57"/>
      <c r="Z7" s="57"/>
      <c r="AA7" s="17"/>
      <c r="AB7" s="57"/>
      <c r="AC7" s="17"/>
      <c r="AD7" s="57"/>
      <c r="AE7" s="57"/>
      <c r="AF7" s="57"/>
      <c r="AG7" s="57"/>
      <c r="AH7" s="17"/>
      <c r="AI7" s="57"/>
      <c r="AJ7" s="57"/>
      <c r="AK7" s="57"/>
      <c r="AL7" s="57"/>
      <c r="AM7" s="17"/>
      <c r="AN7" s="57"/>
      <c r="AO7" s="57"/>
      <c r="AP7" s="57"/>
      <c r="AQ7" s="17"/>
      <c r="AR7" s="58"/>
      <c r="AS7" s="57"/>
      <c r="AT7" s="17"/>
      <c r="AU7" s="7"/>
      <c r="AV7" s="4"/>
      <c r="AW7" s="4"/>
      <c r="AX7" s="4"/>
    </row>
    <row r="8" spans="1:50" x14ac:dyDescent="0.2">
      <c r="A8" s="2"/>
      <c r="B8" s="2"/>
      <c r="C8" s="2"/>
      <c r="D8" s="2"/>
      <c r="E8" s="2"/>
      <c r="F8" s="13">
        <v>36498</v>
      </c>
      <c r="G8" s="14">
        <f t="shared" ca="1" si="0"/>
        <v>20</v>
      </c>
      <c r="H8" s="13"/>
      <c r="I8" s="7"/>
      <c r="J8" s="1"/>
      <c r="K8" s="1"/>
      <c r="L8" s="1"/>
      <c r="M8" s="1"/>
      <c r="N8" s="1"/>
      <c r="O8" s="1"/>
      <c r="P8" s="1"/>
      <c r="Q8" s="1"/>
      <c r="R8" s="16"/>
      <c r="S8" s="15"/>
      <c r="T8" s="15"/>
      <c r="U8" s="16"/>
      <c r="V8" s="57"/>
      <c r="W8" s="57"/>
      <c r="X8" s="17"/>
      <c r="Y8" s="57"/>
      <c r="Z8" s="57"/>
      <c r="AA8" s="17"/>
      <c r="AB8" s="57"/>
      <c r="AC8" s="17"/>
      <c r="AD8" s="57"/>
      <c r="AE8" s="57"/>
      <c r="AF8" s="57"/>
      <c r="AG8" s="57"/>
      <c r="AH8" s="17"/>
      <c r="AI8" s="57"/>
      <c r="AJ8" s="57"/>
      <c r="AK8" s="57"/>
      <c r="AL8" s="57"/>
      <c r="AM8" s="17"/>
      <c r="AN8" s="57"/>
      <c r="AO8" s="57"/>
      <c r="AP8" s="57"/>
      <c r="AQ8" s="17"/>
      <c r="AR8" s="58"/>
      <c r="AS8" s="57"/>
      <c r="AT8" s="17"/>
      <c r="AU8" s="7"/>
      <c r="AV8" s="4"/>
      <c r="AW8" s="4"/>
      <c r="AX8" s="4"/>
    </row>
    <row r="9" spans="1:50" x14ac:dyDescent="0.2">
      <c r="A9" s="2"/>
      <c r="B9" s="2"/>
      <c r="C9" s="2"/>
      <c r="D9" s="2"/>
      <c r="E9" s="2"/>
      <c r="F9" s="13">
        <v>36499</v>
      </c>
      <c r="G9" s="14">
        <f t="shared" ca="1" si="0"/>
        <v>20</v>
      </c>
      <c r="H9" s="13"/>
      <c r="I9" s="7"/>
      <c r="J9" s="1"/>
      <c r="K9" s="1"/>
      <c r="L9" s="1"/>
      <c r="M9" s="1"/>
      <c r="N9" s="1"/>
      <c r="O9" s="1"/>
      <c r="P9" s="1"/>
      <c r="Q9" s="1"/>
      <c r="R9" s="16"/>
      <c r="S9" s="15"/>
      <c r="T9" s="15"/>
      <c r="U9" s="16"/>
      <c r="V9" s="57"/>
      <c r="W9" s="57"/>
      <c r="X9" s="17"/>
      <c r="Y9" s="57"/>
      <c r="Z9" s="57"/>
      <c r="AA9" s="17"/>
      <c r="AB9" s="57"/>
      <c r="AC9" s="17"/>
      <c r="AD9" s="57"/>
      <c r="AE9" s="57"/>
      <c r="AF9" s="57"/>
      <c r="AG9" s="57"/>
      <c r="AH9" s="17"/>
      <c r="AI9" s="57"/>
      <c r="AJ9" s="57"/>
      <c r="AK9" s="57"/>
      <c r="AL9" s="57"/>
      <c r="AM9" s="17"/>
      <c r="AN9" s="57"/>
      <c r="AO9" s="57"/>
      <c r="AP9" s="57"/>
      <c r="AQ9" s="17"/>
      <c r="AR9" s="58"/>
      <c r="AS9" s="57"/>
      <c r="AT9" s="17"/>
      <c r="AU9" s="7"/>
      <c r="AV9" s="4"/>
      <c r="AW9" s="4"/>
      <c r="AX9" s="4"/>
    </row>
    <row r="10" spans="1:50" x14ac:dyDescent="0.2">
      <c r="A10" s="2"/>
      <c r="B10" s="2"/>
      <c r="C10" s="2"/>
      <c r="D10" s="2"/>
      <c r="E10" s="2"/>
      <c r="F10" s="13">
        <v>36500</v>
      </c>
      <c r="G10" s="14">
        <f t="shared" ca="1" si="0"/>
        <v>20</v>
      </c>
      <c r="H10" s="13"/>
      <c r="I10" s="7"/>
      <c r="J10" s="1"/>
      <c r="K10" s="1"/>
      <c r="L10" s="1"/>
      <c r="M10" s="1"/>
      <c r="N10" s="1"/>
      <c r="O10" s="1"/>
      <c r="P10" s="1"/>
      <c r="Q10" s="1"/>
      <c r="R10" s="16"/>
      <c r="S10" s="15"/>
      <c r="T10" s="15"/>
      <c r="U10" s="16"/>
      <c r="V10" s="57"/>
      <c r="W10" s="57"/>
      <c r="X10" s="17"/>
      <c r="Y10" s="57"/>
      <c r="Z10" s="57"/>
      <c r="AA10" s="17"/>
      <c r="AB10" s="57"/>
      <c r="AC10" s="17"/>
      <c r="AD10" s="57"/>
      <c r="AE10" s="57"/>
      <c r="AF10" s="57"/>
      <c r="AG10" s="57"/>
      <c r="AH10" s="17"/>
      <c r="AI10" s="57"/>
      <c r="AJ10" s="57"/>
      <c r="AK10" s="57"/>
      <c r="AL10" s="57"/>
      <c r="AM10" s="17"/>
      <c r="AN10" s="57"/>
      <c r="AO10" s="57"/>
      <c r="AP10" s="57"/>
      <c r="AQ10" s="17"/>
      <c r="AR10" s="58"/>
      <c r="AS10" s="57"/>
      <c r="AT10" s="17"/>
      <c r="AU10" s="7"/>
      <c r="AV10" s="4"/>
      <c r="AW10" s="4"/>
      <c r="AX10" s="4"/>
    </row>
    <row r="11" spans="1:50" x14ac:dyDescent="0.2">
      <c r="A11" s="2"/>
      <c r="B11" s="2"/>
      <c r="C11" s="2"/>
      <c r="D11" s="2"/>
      <c r="E11" s="2"/>
      <c r="F11" s="13">
        <v>36501</v>
      </c>
      <c r="G11" s="14">
        <f t="shared" ca="1" si="0"/>
        <v>20</v>
      </c>
      <c r="H11" s="13"/>
      <c r="I11" s="7"/>
      <c r="J11" s="1"/>
      <c r="K11" s="1"/>
      <c r="L11" s="1"/>
      <c r="M11" s="1"/>
      <c r="N11" s="1"/>
      <c r="O11" s="1"/>
      <c r="P11" s="1"/>
      <c r="Q11" s="1"/>
      <c r="R11" s="16"/>
      <c r="S11" s="15"/>
      <c r="T11" s="15"/>
      <c r="U11" s="16"/>
      <c r="V11" s="57"/>
      <c r="W11" s="57"/>
      <c r="X11" s="17"/>
      <c r="Y11" s="57"/>
      <c r="Z11" s="57"/>
      <c r="AA11" s="17"/>
      <c r="AB11" s="57"/>
      <c r="AC11" s="17"/>
      <c r="AD11" s="57"/>
      <c r="AE11" s="57"/>
      <c r="AF11" s="57"/>
      <c r="AG11" s="57"/>
      <c r="AH11" s="17"/>
      <c r="AI11" s="57"/>
      <c r="AJ11" s="57"/>
      <c r="AK11" s="57"/>
      <c r="AL11" s="57"/>
      <c r="AM11" s="17"/>
      <c r="AN11" s="57"/>
      <c r="AO11" s="57"/>
      <c r="AP11" s="57"/>
      <c r="AQ11" s="17"/>
      <c r="AR11" s="58"/>
      <c r="AS11" s="57"/>
      <c r="AT11" s="17"/>
      <c r="AU11" s="7"/>
      <c r="AV11" s="4"/>
      <c r="AW11" s="4"/>
      <c r="AX11" s="4"/>
    </row>
  </sheetData>
  <sheetProtection password="CE28" sheet="1" objects="1" scenarios="1" selectLockedCells="1"/>
  <mergeCells count="21">
    <mergeCell ref="A2:A4"/>
    <mergeCell ref="B2:H2"/>
    <mergeCell ref="J2:T2"/>
    <mergeCell ref="V2:AW2"/>
    <mergeCell ref="G3:G4"/>
    <mergeCell ref="H3:H4"/>
    <mergeCell ref="J3:T3"/>
    <mergeCell ref="V3:X3"/>
    <mergeCell ref="Y3:AA3"/>
    <mergeCell ref="AD3:AH3"/>
    <mergeCell ref="AI3:AM3"/>
    <mergeCell ref="AN3:AQ3"/>
    <mergeCell ref="AR3:AT3"/>
    <mergeCell ref="AV3:AW3"/>
    <mergeCell ref="AX2:AX4"/>
    <mergeCell ref="B3:B4"/>
    <mergeCell ref="C3:C4"/>
    <mergeCell ref="D3:D4"/>
    <mergeCell ref="E3:E4"/>
    <mergeCell ref="F3:F4"/>
    <mergeCell ref="AB3:AC3"/>
  </mergeCells>
  <phoneticPr fontId="6"/>
  <pageMargins left="3.937007874015748E-2" right="3.937007874015748E-2" top="0.15748031496062992" bottom="0.19685039370078741" header="0.11811023622047244" footer="0.11811023622047244"/>
  <pageSetup paperSize="9" scale="3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"/>
  <sheetViews>
    <sheetView view="pageBreakPreview" zoomScale="91" zoomScaleNormal="87" zoomScaleSheetLayoutView="91" workbookViewId="0">
      <selection activeCell="AM14" sqref="AM14"/>
    </sheetView>
  </sheetViews>
  <sheetFormatPr defaultColWidth="9.125" defaultRowHeight="14.25" outlineLevelCol="1" x14ac:dyDescent="0.2"/>
  <cols>
    <col min="1" max="1" width="4.375" style="3" customWidth="1"/>
    <col min="2" max="5" width="13.625" style="3" customWidth="1" outlineLevel="1"/>
    <col min="6" max="6" width="16.125" style="3" customWidth="1" outlineLevel="1"/>
    <col min="7" max="8" width="13.625" style="3" customWidth="1" outlineLevel="1"/>
    <col min="9" max="9" width="1.5" style="3" customWidth="1"/>
    <col min="10" max="16" width="9.375" style="3" customWidth="1"/>
    <col min="17" max="17" width="7.625" style="3" customWidth="1"/>
    <col min="18" max="20" width="9.5" style="3" customWidth="1"/>
    <col min="21" max="21" width="1.5" style="3" customWidth="1"/>
    <col min="22" max="22" width="12.5" style="3" customWidth="1"/>
    <col min="23" max="23" width="11.5" style="3" customWidth="1"/>
    <col min="24" max="24" width="8.875" style="3" customWidth="1"/>
    <col min="25" max="25" width="8.625" style="3" customWidth="1"/>
    <col min="26" max="27" width="11" style="3" customWidth="1"/>
    <col min="28" max="28" width="8.625" style="3" customWidth="1"/>
    <col min="29" max="29" width="11" style="3" customWidth="1"/>
    <col min="30" max="31" width="6.5" style="3" bestFit="1" customWidth="1"/>
    <col min="32" max="32" width="9.125" style="3" customWidth="1"/>
    <col min="33" max="33" width="8.5" style="3" customWidth="1"/>
    <col min="34" max="34" width="7.875" style="3" customWidth="1"/>
    <col min="35" max="36" width="9.375" style="3" bestFit="1" customWidth="1"/>
    <col min="37" max="37" width="9.375" style="3" customWidth="1"/>
    <col min="38" max="38" width="9.875" style="3" customWidth="1"/>
    <col min="39" max="39" width="6.5" style="3" bestFit="1" customWidth="1"/>
    <col min="40" max="40" width="9.375" style="3" bestFit="1" customWidth="1"/>
    <col min="41" max="42" width="8.875" style="3" customWidth="1"/>
    <col min="43" max="43" width="9" style="3" customWidth="1"/>
    <col min="44" max="45" width="6.5" style="3" customWidth="1"/>
    <col min="46" max="46" width="8.875" style="3" customWidth="1"/>
    <col min="47" max="47" width="1.5" style="3" customWidth="1"/>
    <col min="48" max="48" width="6.5" style="3" bestFit="1" customWidth="1"/>
    <col min="49" max="49" width="9.375" style="3" bestFit="1" customWidth="1"/>
    <col min="50" max="50" width="9.5" style="3" customWidth="1"/>
    <col min="51" max="16384" width="9.125" style="3"/>
  </cols>
  <sheetData>
    <row r="1" spans="1:50" x14ac:dyDescent="0.2">
      <c r="A1" s="3" t="s">
        <v>56</v>
      </c>
    </row>
    <row r="2" spans="1:50" ht="43.5" customHeight="1" x14ac:dyDescent="0.2">
      <c r="A2" s="26" t="s">
        <v>0</v>
      </c>
      <c r="B2" s="43" t="s">
        <v>4</v>
      </c>
      <c r="C2" s="44"/>
      <c r="D2" s="44"/>
      <c r="E2" s="44"/>
      <c r="F2" s="44"/>
      <c r="G2" s="44"/>
      <c r="H2" s="50"/>
      <c r="I2" s="5"/>
      <c r="J2" s="51" t="s">
        <v>13</v>
      </c>
      <c r="K2" s="52"/>
      <c r="L2" s="52"/>
      <c r="M2" s="52"/>
      <c r="N2" s="52"/>
      <c r="O2" s="52"/>
      <c r="P2" s="52"/>
      <c r="Q2" s="52"/>
      <c r="R2" s="52"/>
      <c r="S2" s="52"/>
      <c r="T2" s="53"/>
      <c r="U2" s="10"/>
      <c r="V2" s="31" t="s">
        <v>14</v>
      </c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9"/>
      <c r="AX2" s="33" t="s">
        <v>8</v>
      </c>
    </row>
    <row r="3" spans="1:50" ht="119.25" customHeight="1" x14ac:dyDescent="0.2">
      <c r="A3" s="27"/>
      <c r="B3" s="26" t="s">
        <v>1</v>
      </c>
      <c r="C3" s="26" t="s">
        <v>10</v>
      </c>
      <c r="D3" s="26" t="s">
        <v>9</v>
      </c>
      <c r="E3" s="26" t="s">
        <v>11</v>
      </c>
      <c r="F3" s="26" t="s">
        <v>3</v>
      </c>
      <c r="G3" s="26" t="s">
        <v>2</v>
      </c>
      <c r="H3" s="26" t="s">
        <v>12</v>
      </c>
      <c r="I3" s="6"/>
      <c r="J3" s="54"/>
      <c r="K3" s="55"/>
      <c r="L3" s="55"/>
      <c r="M3" s="55"/>
      <c r="N3" s="55"/>
      <c r="O3" s="55"/>
      <c r="P3" s="55"/>
      <c r="Q3" s="55"/>
      <c r="R3" s="55"/>
      <c r="S3" s="55"/>
      <c r="T3" s="56"/>
      <c r="U3" s="11"/>
      <c r="V3" s="36" t="s">
        <v>27</v>
      </c>
      <c r="W3" s="37"/>
      <c r="X3" s="37"/>
      <c r="Y3" s="36" t="s">
        <v>40</v>
      </c>
      <c r="Z3" s="37"/>
      <c r="AA3" s="38"/>
      <c r="AB3" s="36" t="s">
        <v>30</v>
      </c>
      <c r="AC3" s="38"/>
      <c r="AD3" s="36" t="s">
        <v>37</v>
      </c>
      <c r="AE3" s="37"/>
      <c r="AF3" s="37"/>
      <c r="AG3" s="37"/>
      <c r="AH3" s="38"/>
      <c r="AI3" s="36" t="s">
        <v>39</v>
      </c>
      <c r="AJ3" s="37"/>
      <c r="AK3" s="37"/>
      <c r="AL3" s="37"/>
      <c r="AM3" s="38"/>
      <c r="AN3" s="47" t="s">
        <v>46</v>
      </c>
      <c r="AO3" s="48"/>
      <c r="AP3" s="48"/>
      <c r="AQ3" s="49"/>
      <c r="AR3" s="36" t="s">
        <v>52</v>
      </c>
      <c r="AS3" s="37"/>
      <c r="AT3" s="38"/>
      <c r="AU3" s="11"/>
      <c r="AV3" s="40" t="s">
        <v>5</v>
      </c>
      <c r="AW3" s="41"/>
      <c r="AX3" s="34"/>
    </row>
    <row r="4" spans="1:50" s="9" customFormat="1" ht="158.25" customHeight="1" x14ac:dyDescent="0.15">
      <c r="A4" s="42"/>
      <c r="B4" s="42"/>
      <c r="C4" s="42"/>
      <c r="D4" s="42"/>
      <c r="E4" s="42"/>
      <c r="F4" s="42"/>
      <c r="G4" s="42"/>
      <c r="H4" s="42"/>
      <c r="I4" s="8"/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22</v>
      </c>
      <c r="R4" s="21" t="s">
        <v>23</v>
      </c>
      <c r="S4" s="22" t="s">
        <v>62</v>
      </c>
      <c r="T4" s="22" t="s">
        <v>55</v>
      </c>
      <c r="U4" s="12"/>
      <c r="V4" s="21" t="s">
        <v>25</v>
      </c>
      <c r="W4" s="21" t="s">
        <v>26</v>
      </c>
      <c r="X4" s="21" t="s">
        <v>6</v>
      </c>
      <c r="Y4" s="21" t="s">
        <v>28</v>
      </c>
      <c r="Z4" s="21" t="s">
        <v>29</v>
      </c>
      <c r="AA4" s="21" t="s">
        <v>41</v>
      </c>
      <c r="AB4" s="21" t="s">
        <v>28</v>
      </c>
      <c r="AC4" s="21" t="s">
        <v>36</v>
      </c>
      <c r="AD4" s="21" t="s">
        <v>31</v>
      </c>
      <c r="AE4" s="21" t="s">
        <v>32</v>
      </c>
      <c r="AF4" s="21" t="s">
        <v>33</v>
      </c>
      <c r="AG4" s="21" t="s">
        <v>34</v>
      </c>
      <c r="AH4" s="21" t="s">
        <v>38</v>
      </c>
      <c r="AI4" s="21" t="s">
        <v>42</v>
      </c>
      <c r="AJ4" s="21" t="s">
        <v>43</v>
      </c>
      <c r="AK4" s="21" t="s">
        <v>44</v>
      </c>
      <c r="AL4" s="21" t="s">
        <v>45</v>
      </c>
      <c r="AM4" s="21" t="s">
        <v>35</v>
      </c>
      <c r="AN4" s="21" t="s">
        <v>47</v>
      </c>
      <c r="AO4" s="21" t="s">
        <v>48</v>
      </c>
      <c r="AP4" s="21" t="s">
        <v>49</v>
      </c>
      <c r="AQ4" s="21" t="s">
        <v>7</v>
      </c>
      <c r="AR4" s="21" t="s">
        <v>63</v>
      </c>
      <c r="AS4" s="21" t="s">
        <v>51</v>
      </c>
      <c r="AT4" s="21" t="s">
        <v>53</v>
      </c>
      <c r="AU4" s="23"/>
      <c r="AV4" s="22" t="s">
        <v>5</v>
      </c>
      <c r="AW4" s="22" t="s">
        <v>54</v>
      </c>
      <c r="AX4" s="35"/>
    </row>
    <row r="5" spans="1:50" x14ac:dyDescent="0.2">
      <c r="A5" s="2"/>
      <c r="B5" s="2"/>
      <c r="C5" s="2"/>
      <c r="D5" s="2"/>
      <c r="E5" s="2"/>
      <c r="F5" s="13">
        <v>37226</v>
      </c>
      <c r="G5" s="14">
        <f ca="1">DATEDIF(F5, TODAY(), "Y")</f>
        <v>18</v>
      </c>
      <c r="H5" s="13"/>
      <c r="I5" s="7"/>
      <c r="J5" s="1"/>
      <c r="K5" s="1"/>
      <c r="L5" s="1"/>
      <c r="M5" s="1"/>
      <c r="N5" s="1"/>
      <c r="O5" s="1"/>
      <c r="P5" s="1"/>
      <c r="Q5" s="1"/>
      <c r="R5" s="25"/>
      <c r="S5" s="19">
        <v>96</v>
      </c>
      <c r="T5" s="19">
        <f>S5*0.6</f>
        <v>57.599999999999994</v>
      </c>
      <c r="U5" s="16"/>
      <c r="V5" s="1">
        <v>1</v>
      </c>
      <c r="W5" s="1">
        <v>1</v>
      </c>
      <c r="X5" s="17">
        <f>(V5*3)+(W5*10)</f>
        <v>13</v>
      </c>
      <c r="Y5" s="1">
        <v>1</v>
      </c>
      <c r="Z5" s="1">
        <v>0</v>
      </c>
      <c r="AA5" s="17">
        <f>(Y5*2)+(Z5*1)</f>
        <v>2</v>
      </c>
      <c r="AB5" s="1">
        <v>1</v>
      </c>
      <c r="AC5" s="17">
        <f>AB5*10</f>
        <v>10</v>
      </c>
      <c r="AD5" s="1">
        <v>1</v>
      </c>
      <c r="AE5" s="1">
        <v>0</v>
      </c>
      <c r="AF5" s="1">
        <v>1</v>
      </c>
      <c r="AG5" s="1">
        <v>0</v>
      </c>
      <c r="AH5" s="17">
        <f>AD5*60+AE5*50+AF5*40+AG5*30</f>
        <v>100</v>
      </c>
      <c r="AI5" s="1">
        <v>1</v>
      </c>
      <c r="AJ5" s="1">
        <v>0</v>
      </c>
      <c r="AK5" s="1">
        <v>1</v>
      </c>
      <c r="AL5" s="1">
        <v>0</v>
      </c>
      <c r="AM5" s="17">
        <f>AI5*20+AJ5*10+AK5*10+AL5*5</f>
        <v>30</v>
      </c>
      <c r="AN5" s="1">
        <v>1</v>
      </c>
      <c r="AO5" s="1">
        <v>1</v>
      </c>
      <c r="AP5" s="1">
        <v>0</v>
      </c>
      <c r="AQ5" s="17">
        <f>AN5*10+AO5*5+AP5*3</f>
        <v>15</v>
      </c>
      <c r="AR5" s="16">
        <v>0</v>
      </c>
      <c r="AS5" s="1">
        <v>1</v>
      </c>
      <c r="AT5" s="17">
        <f>AR5*30+AS5*50</f>
        <v>50</v>
      </c>
      <c r="AU5" s="7"/>
      <c r="AV5" s="18">
        <f>X5+AA5+AC5+AH5+AM5+AQ5+AT5</f>
        <v>220</v>
      </c>
      <c r="AW5" s="4">
        <f>AV5*0.4</f>
        <v>88</v>
      </c>
      <c r="AX5" s="20">
        <f>T5+AW5</f>
        <v>145.6</v>
      </c>
    </row>
    <row r="6" spans="1:50" x14ac:dyDescent="0.2">
      <c r="A6" s="2"/>
      <c r="B6" s="2"/>
      <c r="C6" s="2"/>
      <c r="D6" s="2"/>
      <c r="E6" s="2"/>
      <c r="F6" s="13">
        <v>36496</v>
      </c>
      <c r="G6" s="14">
        <f t="shared" ref="G6:G11" ca="1" si="0">DATEDIF(F6, TODAY(), "Y")</f>
        <v>20</v>
      </c>
      <c r="H6" s="13"/>
      <c r="I6" s="7"/>
      <c r="J6" s="1"/>
      <c r="K6" s="1"/>
      <c r="L6" s="1"/>
      <c r="M6" s="1"/>
      <c r="N6" s="1"/>
      <c r="O6" s="1"/>
      <c r="P6" s="1"/>
      <c r="Q6" s="1"/>
      <c r="R6" s="16"/>
      <c r="S6" s="15"/>
      <c r="T6" s="15"/>
      <c r="U6" s="16"/>
      <c r="V6" s="1"/>
      <c r="W6" s="1"/>
      <c r="X6" s="17"/>
      <c r="Y6" s="1"/>
      <c r="Z6" s="1"/>
      <c r="AA6" s="17"/>
      <c r="AB6" s="1"/>
      <c r="AC6" s="17"/>
      <c r="AD6" s="1"/>
      <c r="AE6" s="1"/>
      <c r="AF6" s="1"/>
      <c r="AG6" s="1"/>
      <c r="AH6" s="17"/>
      <c r="AI6" s="1"/>
      <c r="AJ6" s="1"/>
      <c r="AK6" s="1"/>
      <c r="AL6" s="1"/>
      <c r="AM6" s="17"/>
      <c r="AN6" s="1"/>
      <c r="AO6" s="1"/>
      <c r="AP6" s="1"/>
      <c r="AQ6" s="17"/>
      <c r="AR6" s="16"/>
      <c r="AS6" s="1"/>
      <c r="AT6" s="17"/>
      <c r="AU6" s="7"/>
      <c r="AV6" s="4"/>
      <c r="AW6" s="4"/>
      <c r="AX6" s="4"/>
    </row>
    <row r="7" spans="1:50" x14ac:dyDescent="0.2">
      <c r="A7" s="2"/>
      <c r="B7" s="2"/>
      <c r="C7" s="2"/>
      <c r="D7" s="2"/>
      <c r="E7" s="2"/>
      <c r="F7" s="13">
        <v>36497</v>
      </c>
      <c r="G7" s="14">
        <f t="shared" ca="1" si="0"/>
        <v>20</v>
      </c>
      <c r="H7" s="13"/>
      <c r="I7" s="7"/>
      <c r="J7" s="1"/>
      <c r="K7" s="1"/>
      <c r="L7" s="1"/>
      <c r="M7" s="1"/>
      <c r="N7" s="1"/>
      <c r="O7" s="1"/>
      <c r="P7" s="1"/>
      <c r="Q7" s="1"/>
      <c r="R7" s="16"/>
      <c r="S7" s="15"/>
      <c r="T7" s="15"/>
      <c r="U7" s="16"/>
      <c r="V7" s="1"/>
      <c r="W7" s="1"/>
      <c r="X7" s="17"/>
      <c r="Y7" s="1"/>
      <c r="Z7" s="1"/>
      <c r="AA7" s="17"/>
      <c r="AB7" s="1"/>
      <c r="AC7" s="17"/>
      <c r="AD7" s="1"/>
      <c r="AE7" s="1"/>
      <c r="AF7" s="1"/>
      <c r="AG7" s="1"/>
      <c r="AH7" s="17"/>
      <c r="AI7" s="1"/>
      <c r="AJ7" s="1"/>
      <c r="AK7" s="1"/>
      <c r="AL7" s="1"/>
      <c r="AM7" s="17"/>
      <c r="AN7" s="1"/>
      <c r="AO7" s="1"/>
      <c r="AP7" s="1"/>
      <c r="AQ7" s="17"/>
      <c r="AR7" s="16"/>
      <c r="AS7" s="1"/>
      <c r="AT7" s="17"/>
      <c r="AU7" s="7"/>
      <c r="AV7" s="4"/>
      <c r="AW7" s="4"/>
      <c r="AX7" s="4"/>
    </row>
    <row r="8" spans="1:50" x14ac:dyDescent="0.2">
      <c r="A8" s="2"/>
      <c r="B8" s="2"/>
      <c r="C8" s="2"/>
      <c r="D8" s="2"/>
      <c r="E8" s="2"/>
      <c r="F8" s="13">
        <v>36498</v>
      </c>
      <c r="G8" s="14">
        <f t="shared" ca="1" si="0"/>
        <v>20</v>
      </c>
      <c r="H8" s="13"/>
      <c r="I8" s="7"/>
      <c r="J8" s="1"/>
      <c r="K8" s="1"/>
      <c r="L8" s="1"/>
      <c r="M8" s="1"/>
      <c r="N8" s="1"/>
      <c r="O8" s="1"/>
      <c r="P8" s="1"/>
      <c r="Q8" s="1"/>
      <c r="R8" s="16"/>
      <c r="S8" s="15"/>
      <c r="T8" s="15"/>
      <c r="U8" s="16"/>
      <c r="V8" s="1"/>
      <c r="W8" s="1"/>
      <c r="X8" s="17"/>
      <c r="Y8" s="1"/>
      <c r="Z8" s="1"/>
      <c r="AA8" s="17"/>
      <c r="AB8" s="1"/>
      <c r="AC8" s="17"/>
      <c r="AD8" s="1"/>
      <c r="AE8" s="1"/>
      <c r="AF8" s="1"/>
      <c r="AG8" s="1"/>
      <c r="AH8" s="17"/>
      <c r="AI8" s="1"/>
      <c r="AJ8" s="1"/>
      <c r="AK8" s="1"/>
      <c r="AL8" s="1"/>
      <c r="AM8" s="17"/>
      <c r="AN8" s="1"/>
      <c r="AO8" s="1"/>
      <c r="AP8" s="1"/>
      <c r="AQ8" s="17"/>
      <c r="AR8" s="16"/>
      <c r="AS8" s="1"/>
      <c r="AT8" s="17"/>
      <c r="AU8" s="7"/>
      <c r="AV8" s="4"/>
      <c r="AW8" s="4"/>
      <c r="AX8" s="4"/>
    </row>
    <row r="9" spans="1:50" x14ac:dyDescent="0.2">
      <c r="A9" s="2"/>
      <c r="B9" s="2"/>
      <c r="C9" s="2"/>
      <c r="D9" s="2"/>
      <c r="E9" s="2"/>
      <c r="F9" s="13">
        <v>36499</v>
      </c>
      <c r="G9" s="14">
        <f t="shared" ca="1" si="0"/>
        <v>20</v>
      </c>
      <c r="H9" s="13"/>
      <c r="I9" s="7"/>
      <c r="J9" s="1"/>
      <c r="K9" s="1"/>
      <c r="L9" s="1"/>
      <c r="M9" s="1"/>
      <c r="N9" s="1"/>
      <c r="O9" s="1"/>
      <c r="P9" s="1"/>
      <c r="Q9" s="1"/>
      <c r="R9" s="16"/>
      <c r="S9" s="15"/>
      <c r="T9" s="15"/>
      <c r="U9" s="16"/>
      <c r="V9" s="1"/>
      <c r="W9" s="1"/>
      <c r="X9" s="17"/>
      <c r="Y9" s="1"/>
      <c r="Z9" s="1"/>
      <c r="AA9" s="17"/>
      <c r="AB9" s="1"/>
      <c r="AC9" s="17"/>
      <c r="AD9" s="1"/>
      <c r="AE9" s="1"/>
      <c r="AF9" s="1"/>
      <c r="AG9" s="1"/>
      <c r="AH9" s="17"/>
      <c r="AI9" s="1"/>
      <c r="AJ9" s="1"/>
      <c r="AK9" s="1"/>
      <c r="AL9" s="1"/>
      <c r="AM9" s="17"/>
      <c r="AN9" s="1"/>
      <c r="AO9" s="1"/>
      <c r="AP9" s="1"/>
      <c r="AQ9" s="17"/>
      <c r="AR9" s="16"/>
      <c r="AS9" s="1"/>
      <c r="AT9" s="17"/>
      <c r="AU9" s="7"/>
      <c r="AV9" s="4"/>
      <c r="AW9" s="4"/>
      <c r="AX9" s="4"/>
    </row>
    <row r="10" spans="1:50" x14ac:dyDescent="0.2">
      <c r="A10" s="2"/>
      <c r="B10" s="2"/>
      <c r="C10" s="2"/>
      <c r="D10" s="2"/>
      <c r="E10" s="2"/>
      <c r="F10" s="13">
        <v>36500</v>
      </c>
      <c r="G10" s="14">
        <f t="shared" ca="1" si="0"/>
        <v>20</v>
      </c>
      <c r="H10" s="13"/>
      <c r="I10" s="7"/>
      <c r="J10" s="1"/>
      <c r="K10" s="1"/>
      <c r="L10" s="1"/>
      <c r="M10" s="1"/>
      <c r="N10" s="1"/>
      <c r="O10" s="1"/>
      <c r="P10" s="1"/>
      <c r="Q10" s="1"/>
      <c r="R10" s="16"/>
      <c r="S10" s="15"/>
      <c r="T10" s="15"/>
      <c r="U10" s="16"/>
      <c r="V10" s="1"/>
      <c r="W10" s="1"/>
      <c r="X10" s="17"/>
      <c r="Y10" s="1"/>
      <c r="Z10" s="1"/>
      <c r="AA10" s="17"/>
      <c r="AB10" s="1"/>
      <c r="AC10" s="17"/>
      <c r="AD10" s="1"/>
      <c r="AE10" s="1"/>
      <c r="AF10" s="1"/>
      <c r="AG10" s="1"/>
      <c r="AH10" s="17"/>
      <c r="AI10" s="1"/>
      <c r="AJ10" s="1"/>
      <c r="AK10" s="1"/>
      <c r="AL10" s="1"/>
      <c r="AM10" s="17"/>
      <c r="AN10" s="1"/>
      <c r="AO10" s="1"/>
      <c r="AP10" s="1"/>
      <c r="AQ10" s="17"/>
      <c r="AR10" s="16"/>
      <c r="AS10" s="1"/>
      <c r="AT10" s="17"/>
      <c r="AU10" s="7"/>
      <c r="AV10" s="4"/>
      <c r="AW10" s="4"/>
      <c r="AX10" s="4"/>
    </row>
    <row r="11" spans="1:50" x14ac:dyDescent="0.2">
      <c r="A11" s="2"/>
      <c r="B11" s="2"/>
      <c r="C11" s="2"/>
      <c r="D11" s="2"/>
      <c r="E11" s="2"/>
      <c r="F11" s="13">
        <v>36501</v>
      </c>
      <c r="G11" s="14">
        <f t="shared" ca="1" si="0"/>
        <v>20</v>
      </c>
      <c r="H11" s="13"/>
      <c r="I11" s="7"/>
      <c r="J11" s="1"/>
      <c r="K11" s="1"/>
      <c r="L11" s="1"/>
      <c r="M11" s="1"/>
      <c r="N11" s="1"/>
      <c r="O11" s="1"/>
      <c r="P11" s="1"/>
      <c r="Q11" s="1"/>
      <c r="R11" s="16"/>
      <c r="S11" s="15"/>
      <c r="T11" s="15"/>
      <c r="U11" s="16"/>
      <c r="V11" s="1"/>
      <c r="W11" s="1"/>
      <c r="X11" s="17"/>
      <c r="Y11" s="1"/>
      <c r="Z11" s="1"/>
      <c r="AA11" s="17"/>
      <c r="AB11" s="1"/>
      <c r="AC11" s="17"/>
      <c r="AD11" s="1"/>
      <c r="AE11" s="1"/>
      <c r="AF11" s="1"/>
      <c r="AG11" s="1"/>
      <c r="AH11" s="17"/>
      <c r="AI11" s="1"/>
      <c r="AJ11" s="1"/>
      <c r="AK11" s="1"/>
      <c r="AL11" s="1"/>
      <c r="AM11" s="17"/>
      <c r="AN11" s="1"/>
      <c r="AO11" s="1"/>
      <c r="AP11" s="1"/>
      <c r="AQ11" s="17"/>
      <c r="AR11" s="16"/>
      <c r="AS11" s="1"/>
      <c r="AT11" s="17"/>
      <c r="AU11" s="7"/>
      <c r="AV11" s="4"/>
      <c r="AW11" s="4"/>
      <c r="AX11" s="4"/>
    </row>
  </sheetData>
  <mergeCells count="20">
    <mergeCell ref="A2:A4"/>
    <mergeCell ref="B2:H2"/>
    <mergeCell ref="V2:AW2"/>
    <mergeCell ref="G3:G4"/>
    <mergeCell ref="H3:H4"/>
    <mergeCell ref="V3:X3"/>
    <mergeCell ref="Y3:AA3"/>
    <mergeCell ref="AD3:AH3"/>
    <mergeCell ref="AI3:AM3"/>
    <mergeCell ref="AN3:AQ3"/>
    <mergeCell ref="AR3:AT3"/>
    <mergeCell ref="AV3:AW3"/>
    <mergeCell ref="J2:T3"/>
    <mergeCell ref="AX2:AX4"/>
    <mergeCell ref="B3:B4"/>
    <mergeCell ref="C3:C4"/>
    <mergeCell ref="D3:D4"/>
    <mergeCell ref="E3:E4"/>
    <mergeCell ref="F3:F4"/>
    <mergeCell ref="AB3:AC3"/>
  </mergeCells>
  <phoneticPr fontId="6"/>
  <pageMargins left="3.937007874015748E-2" right="3.937007874015748E-2" top="0.15748031496062992" bottom="0.19685039370078741" header="0.11811023622047244" footer="0.11811023622047244"/>
  <pageSetup paperSize="9" scale="3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"/>
  <sheetViews>
    <sheetView view="pageBreakPreview" topLeftCell="C1" zoomScale="60" zoomScaleNormal="73" workbookViewId="0">
      <selection activeCell="K39" sqref="K39"/>
    </sheetView>
  </sheetViews>
  <sheetFormatPr defaultColWidth="9.125" defaultRowHeight="14.25" x14ac:dyDescent="0.2"/>
  <cols>
    <col min="1" max="1" width="4.375" style="3" customWidth="1"/>
    <col min="2" max="5" width="13.625" style="3" customWidth="1"/>
    <col min="6" max="6" width="16.125" style="3" customWidth="1"/>
    <col min="7" max="8" width="13.625" style="3" customWidth="1"/>
    <col min="9" max="9" width="1.5" style="3" customWidth="1"/>
    <col min="10" max="16" width="9.375" style="3" customWidth="1"/>
    <col min="17" max="17" width="7.625" style="3" customWidth="1"/>
    <col min="18" max="20" width="9.5" style="3" customWidth="1"/>
    <col min="21" max="21" width="1.5" style="3" customWidth="1"/>
    <col min="22" max="22" width="12.5" style="3" customWidth="1"/>
    <col min="23" max="23" width="11.5" style="3" customWidth="1"/>
    <col min="24" max="24" width="8.875" style="3" customWidth="1"/>
    <col min="25" max="25" width="8.625" style="3" customWidth="1"/>
    <col min="26" max="27" width="11" style="3" customWidth="1"/>
    <col min="28" max="28" width="8.625" style="3" customWidth="1"/>
    <col min="29" max="29" width="11" style="3" customWidth="1"/>
    <col min="30" max="31" width="6.5" style="3" bestFit="1" customWidth="1"/>
    <col min="32" max="32" width="9.125" style="3" customWidth="1"/>
    <col min="33" max="33" width="8.5" style="3" customWidth="1"/>
    <col min="34" max="34" width="7.875" style="3" customWidth="1"/>
    <col min="35" max="36" width="9.375" style="3" bestFit="1" customWidth="1"/>
    <col min="37" max="37" width="9.375" style="3" customWidth="1"/>
    <col min="38" max="38" width="9.875" style="3" customWidth="1"/>
    <col min="39" max="39" width="6.5" style="3" bestFit="1" customWidth="1"/>
    <col min="40" max="40" width="9.375" style="3" bestFit="1" customWidth="1"/>
    <col min="41" max="42" width="8.875" style="3" customWidth="1"/>
    <col min="43" max="43" width="9" style="3" customWidth="1"/>
    <col min="44" max="45" width="6.5" style="3" customWidth="1"/>
    <col min="46" max="46" width="8.875" style="3" customWidth="1"/>
    <col min="47" max="47" width="1.5" style="3" customWidth="1"/>
    <col min="48" max="48" width="6.5" style="3" bestFit="1" customWidth="1"/>
    <col min="49" max="49" width="9.375" style="3" bestFit="1" customWidth="1"/>
    <col min="50" max="50" width="9.5" style="3" customWidth="1"/>
    <col min="51" max="16384" width="9.125" style="3"/>
  </cols>
  <sheetData>
    <row r="1" spans="1:50" x14ac:dyDescent="0.2">
      <c r="A1" s="3" t="s">
        <v>57</v>
      </c>
    </row>
    <row r="2" spans="1:50" ht="43.5" customHeight="1" x14ac:dyDescent="0.2">
      <c r="A2" s="26" t="s">
        <v>0</v>
      </c>
      <c r="B2" s="43" t="s">
        <v>4</v>
      </c>
      <c r="C2" s="44"/>
      <c r="D2" s="44"/>
      <c r="E2" s="44"/>
      <c r="F2" s="44"/>
      <c r="G2" s="44"/>
      <c r="H2" s="44"/>
      <c r="I2" s="5"/>
      <c r="J2" s="31" t="s">
        <v>13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10"/>
      <c r="V2" s="31" t="s">
        <v>14</v>
      </c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9"/>
      <c r="AX2" s="33" t="s">
        <v>8</v>
      </c>
    </row>
    <row r="3" spans="1:50" ht="135.75" customHeight="1" x14ac:dyDescent="0.2">
      <c r="A3" s="27"/>
      <c r="B3" s="26" t="s">
        <v>1</v>
      </c>
      <c r="C3" s="26" t="s">
        <v>10</v>
      </c>
      <c r="D3" s="26" t="s">
        <v>9</v>
      </c>
      <c r="E3" s="26" t="s">
        <v>11</v>
      </c>
      <c r="F3" s="26" t="s">
        <v>3</v>
      </c>
      <c r="G3" s="26" t="s">
        <v>2</v>
      </c>
      <c r="H3" s="26" t="s">
        <v>12</v>
      </c>
      <c r="I3" s="6"/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11"/>
      <c r="V3" s="36" t="s">
        <v>27</v>
      </c>
      <c r="W3" s="37"/>
      <c r="X3" s="37"/>
      <c r="Y3" s="36" t="s">
        <v>40</v>
      </c>
      <c r="Z3" s="37"/>
      <c r="AA3" s="38"/>
      <c r="AB3" s="36" t="s">
        <v>30</v>
      </c>
      <c r="AC3" s="38"/>
      <c r="AD3" s="36" t="s">
        <v>37</v>
      </c>
      <c r="AE3" s="37"/>
      <c r="AF3" s="37"/>
      <c r="AG3" s="37"/>
      <c r="AH3" s="38"/>
      <c r="AI3" s="36" t="s">
        <v>39</v>
      </c>
      <c r="AJ3" s="37"/>
      <c r="AK3" s="37"/>
      <c r="AL3" s="37"/>
      <c r="AM3" s="38"/>
      <c r="AN3" s="47" t="s">
        <v>46</v>
      </c>
      <c r="AO3" s="48"/>
      <c r="AP3" s="48"/>
      <c r="AQ3" s="49"/>
      <c r="AR3" s="36" t="s">
        <v>52</v>
      </c>
      <c r="AS3" s="37"/>
      <c r="AT3" s="38"/>
      <c r="AU3" s="11"/>
      <c r="AV3" s="40" t="s">
        <v>5</v>
      </c>
      <c r="AW3" s="41"/>
      <c r="AX3" s="34"/>
    </row>
    <row r="4" spans="1:50" s="9" customFormat="1" ht="158.25" customHeight="1" x14ac:dyDescent="0.15">
      <c r="A4" s="42"/>
      <c r="B4" s="42"/>
      <c r="C4" s="42"/>
      <c r="D4" s="42"/>
      <c r="E4" s="42"/>
      <c r="F4" s="42"/>
      <c r="G4" s="42"/>
      <c r="H4" s="42"/>
      <c r="I4" s="8"/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22</v>
      </c>
      <c r="R4" s="21" t="s">
        <v>23</v>
      </c>
      <c r="S4" s="22" t="s">
        <v>24</v>
      </c>
      <c r="T4" s="22" t="s">
        <v>55</v>
      </c>
      <c r="U4" s="12"/>
      <c r="V4" s="21" t="s">
        <v>25</v>
      </c>
      <c r="W4" s="21" t="s">
        <v>26</v>
      </c>
      <c r="X4" s="21" t="s">
        <v>6</v>
      </c>
      <c r="Y4" s="21" t="s">
        <v>28</v>
      </c>
      <c r="Z4" s="21" t="s">
        <v>29</v>
      </c>
      <c r="AA4" s="21" t="s">
        <v>41</v>
      </c>
      <c r="AB4" s="21" t="s">
        <v>28</v>
      </c>
      <c r="AC4" s="21" t="s">
        <v>36</v>
      </c>
      <c r="AD4" s="21" t="s">
        <v>31</v>
      </c>
      <c r="AE4" s="21" t="s">
        <v>32</v>
      </c>
      <c r="AF4" s="21" t="s">
        <v>33</v>
      </c>
      <c r="AG4" s="21" t="s">
        <v>34</v>
      </c>
      <c r="AH4" s="21" t="s">
        <v>38</v>
      </c>
      <c r="AI4" s="21" t="s">
        <v>42</v>
      </c>
      <c r="AJ4" s="21" t="s">
        <v>43</v>
      </c>
      <c r="AK4" s="21" t="s">
        <v>44</v>
      </c>
      <c r="AL4" s="21" t="s">
        <v>45</v>
      </c>
      <c r="AM4" s="21" t="s">
        <v>35</v>
      </c>
      <c r="AN4" s="21" t="s">
        <v>47</v>
      </c>
      <c r="AO4" s="21" t="s">
        <v>48</v>
      </c>
      <c r="AP4" s="21" t="s">
        <v>49</v>
      </c>
      <c r="AQ4" s="21" t="s">
        <v>7</v>
      </c>
      <c r="AR4" s="21" t="s">
        <v>50</v>
      </c>
      <c r="AS4" s="21" t="s">
        <v>51</v>
      </c>
      <c r="AT4" s="21" t="s">
        <v>53</v>
      </c>
      <c r="AU4" s="23"/>
      <c r="AV4" s="22" t="s">
        <v>5</v>
      </c>
      <c r="AW4" s="22" t="s">
        <v>54</v>
      </c>
      <c r="AX4" s="35"/>
    </row>
    <row r="5" spans="1:50" x14ac:dyDescent="0.2">
      <c r="A5" s="2"/>
      <c r="B5" s="2"/>
      <c r="C5" s="2"/>
      <c r="D5" s="2"/>
      <c r="E5" s="2"/>
      <c r="F5" s="13">
        <v>37226</v>
      </c>
      <c r="G5" s="14">
        <f ca="1">DATEDIF(F5, TODAY(), "Y")</f>
        <v>18</v>
      </c>
      <c r="H5" s="13"/>
      <c r="I5" s="7"/>
      <c r="J5" s="1"/>
      <c r="K5" s="1"/>
      <c r="L5" s="1"/>
      <c r="M5" s="1"/>
      <c r="N5" s="1"/>
      <c r="O5" s="1"/>
      <c r="P5" s="1"/>
      <c r="Q5" s="1"/>
      <c r="R5" s="25"/>
      <c r="S5" s="19">
        <v>96</v>
      </c>
      <c r="T5" s="19">
        <f>S5*0.5</f>
        <v>48</v>
      </c>
      <c r="U5" s="16"/>
      <c r="V5" s="1">
        <v>1</v>
      </c>
      <c r="W5" s="1">
        <v>1</v>
      </c>
      <c r="X5" s="17">
        <f>(V5*3)+(W5*10)</f>
        <v>13</v>
      </c>
      <c r="Y5" s="1">
        <v>1</v>
      </c>
      <c r="Z5" s="1">
        <v>1</v>
      </c>
      <c r="AA5" s="17">
        <f>(Y5*2)+(Z5*1)</f>
        <v>3</v>
      </c>
      <c r="AB5" s="1">
        <v>1</v>
      </c>
      <c r="AC5" s="17">
        <f>AB5*10</f>
        <v>10</v>
      </c>
      <c r="AD5" s="1">
        <v>1</v>
      </c>
      <c r="AE5" s="1">
        <v>1</v>
      </c>
      <c r="AF5" s="1">
        <v>1</v>
      </c>
      <c r="AG5" s="1">
        <v>0</v>
      </c>
      <c r="AH5" s="17">
        <f>AD5*60+AE5*50+AF5*40+AG5*30</f>
        <v>150</v>
      </c>
      <c r="AI5" s="1">
        <v>1</v>
      </c>
      <c r="AJ5" s="1">
        <v>1</v>
      </c>
      <c r="AK5" s="1">
        <v>1</v>
      </c>
      <c r="AL5" s="1">
        <v>1</v>
      </c>
      <c r="AM5" s="17">
        <f>AI5*20+AJ5*10+AK5*10+AL5*5</f>
        <v>45</v>
      </c>
      <c r="AN5" s="1">
        <v>1</v>
      </c>
      <c r="AO5" s="1">
        <v>1</v>
      </c>
      <c r="AP5" s="1">
        <v>1</v>
      </c>
      <c r="AQ5" s="17">
        <f>AN5*10+AO5*5+AP5*3</f>
        <v>18</v>
      </c>
      <c r="AR5" s="16">
        <v>1</v>
      </c>
      <c r="AS5" s="1">
        <v>1</v>
      </c>
      <c r="AT5" s="17">
        <f>AR5*30+AS5*50</f>
        <v>80</v>
      </c>
      <c r="AU5" s="7"/>
      <c r="AV5" s="18">
        <f>X5+AA5+AC5+AH5+AM5+AQ5+AT5</f>
        <v>319</v>
      </c>
      <c r="AW5" s="4">
        <f>AV5*0.5</f>
        <v>159.5</v>
      </c>
      <c r="AX5" s="20">
        <f>T5+AW5</f>
        <v>207.5</v>
      </c>
    </row>
    <row r="6" spans="1:50" x14ac:dyDescent="0.2">
      <c r="A6" s="2"/>
      <c r="B6" s="2"/>
      <c r="C6" s="2"/>
      <c r="D6" s="2"/>
      <c r="E6" s="2"/>
      <c r="F6" s="13">
        <v>36496</v>
      </c>
      <c r="G6" s="14">
        <f t="shared" ref="G6:G11" ca="1" si="0">DATEDIF(F6, TODAY(), "Y")</f>
        <v>20</v>
      </c>
      <c r="H6" s="13"/>
      <c r="I6" s="7"/>
      <c r="J6" s="1"/>
      <c r="K6" s="1"/>
      <c r="L6" s="1"/>
      <c r="M6" s="1"/>
      <c r="N6" s="1"/>
      <c r="O6" s="1"/>
      <c r="P6" s="1"/>
      <c r="Q6" s="1"/>
      <c r="R6" s="16"/>
      <c r="S6" s="15"/>
      <c r="T6" s="15"/>
      <c r="U6" s="16"/>
      <c r="V6" s="1"/>
      <c r="W6" s="1"/>
      <c r="X6" s="17"/>
      <c r="Y6" s="1"/>
      <c r="Z6" s="1"/>
      <c r="AA6" s="17"/>
      <c r="AB6" s="1"/>
      <c r="AC6" s="17"/>
      <c r="AD6" s="1"/>
      <c r="AE6" s="1"/>
      <c r="AF6" s="1"/>
      <c r="AG6" s="1"/>
      <c r="AH6" s="17"/>
      <c r="AI6" s="1"/>
      <c r="AJ6" s="1"/>
      <c r="AK6" s="1"/>
      <c r="AL6" s="1"/>
      <c r="AM6" s="17"/>
      <c r="AN6" s="1"/>
      <c r="AO6" s="1"/>
      <c r="AP6" s="1"/>
      <c r="AQ6" s="17"/>
      <c r="AR6" s="16"/>
      <c r="AS6" s="1"/>
      <c r="AT6" s="17"/>
      <c r="AU6" s="7"/>
      <c r="AV6" s="4"/>
      <c r="AW6" s="4"/>
      <c r="AX6" s="4"/>
    </row>
    <row r="7" spans="1:50" x14ac:dyDescent="0.2">
      <c r="A7" s="2"/>
      <c r="B7" s="2"/>
      <c r="C7" s="2"/>
      <c r="D7" s="2"/>
      <c r="E7" s="2"/>
      <c r="F7" s="13">
        <v>36497</v>
      </c>
      <c r="G7" s="14">
        <f t="shared" ca="1" si="0"/>
        <v>20</v>
      </c>
      <c r="H7" s="13"/>
      <c r="I7" s="7"/>
      <c r="J7" s="1"/>
      <c r="K7" s="1"/>
      <c r="L7" s="1"/>
      <c r="M7" s="1"/>
      <c r="N7" s="1"/>
      <c r="O7" s="1"/>
      <c r="P7" s="1"/>
      <c r="Q7" s="1"/>
      <c r="R7" s="16"/>
      <c r="S7" s="15"/>
      <c r="T7" s="15"/>
      <c r="U7" s="16"/>
      <c r="V7" s="1"/>
      <c r="W7" s="1"/>
      <c r="X7" s="17"/>
      <c r="Y7" s="1"/>
      <c r="Z7" s="1"/>
      <c r="AA7" s="17"/>
      <c r="AB7" s="1"/>
      <c r="AC7" s="17"/>
      <c r="AD7" s="1"/>
      <c r="AE7" s="1"/>
      <c r="AF7" s="1"/>
      <c r="AG7" s="1"/>
      <c r="AH7" s="17"/>
      <c r="AI7" s="1"/>
      <c r="AJ7" s="1"/>
      <c r="AK7" s="1"/>
      <c r="AL7" s="1"/>
      <c r="AM7" s="17"/>
      <c r="AN7" s="1"/>
      <c r="AO7" s="1"/>
      <c r="AP7" s="1"/>
      <c r="AQ7" s="17"/>
      <c r="AR7" s="16"/>
      <c r="AS7" s="1"/>
      <c r="AT7" s="17"/>
      <c r="AU7" s="7"/>
      <c r="AV7" s="4"/>
      <c r="AW7" s="4"/>
      <c r="AX7" s="4"/>
    </row>
    <row r="8" spans="1:50" x14ac:dyDescent="0.2">
      <c r="A8" s="2"/>
      <c r="B8" s="2"/>
      <c r="C8" s="2"/>
      <c r="D8" s="2"/>
      <c r="E8" s="2"/>
      <c r="F8" s="13">
        <v>36498</v>
      </c>
      <c r="G8" s="14">
        <f t="shared" ca="1" si="0"/>
        <v>20</v>
      </c>
      <c r="H8" s="13"/>
      <c r="I8" s="7"/>
      <c r="J8" s="1"/>
      <c r="K8" s="1"/>
      <c r="L8" s="1"/>
      <c r="M8" s="1"/>
      <c r="N8" s="1"/>
      <c r="O8" s="1"/>
      <c r="P8" s="1"/>
      <c r="Q8" s="1"/>
      <c r="R8" s="16"/>
      <c r="S8" s="15"/>
      <c r="T8" s="15"/>
      <c r="U8" s="16"/>
      <c r="V8" s="1"/>
      <c r="W8" s="1"/>
      <c r="X8" s="17"/>
      <c r="Y8" s="1"/>
      <c r="Z8" s="1"/>
      <c r="AA8" s="17"/>
      <c r="AB8" s="1"/>
      <c r="AC8" s="17"/>
      <c r="AD8" s="1"/>
      <c r="AE8" s="1"/>
      <c r="AF8" s="1"/>
      <c r="AG8" s="1"/>
      <c r="AH8" s="17"/>
      <c r="AI8" s="1"/>
      <c r="AJ8" s="1"/>
      <c r="AK8" s="1"/>
      <c r="AL8" s="1"/>
      <c r="AM8" s="17"/>
      <c r="AN8" s="1"/>
      <c r="AO8" s="1"/>
      <c r="AP8" s="1"/>
      <c r="AQ8" s="17"/>
      <c r="AR8" s="16"/>
      <c r="AS8" s="1"/>
      <c r="AT8" s="17"/>
      <c r="AU8" s="7"/>
      <c r="AV8" s="4"/>
      <c r="AW8" s="4"/>
      <c r="AX8" s="4"/>
    </row>
    <row r="9" spans="1:50" x14ac:dyDescent="0.2">
      <c r="A9" s="2"/>
      <c r="B9" s="2"/>
      <c r="C9" s="2"/>
      <c r="D9" s="2"/>
      <c r="E9" s="2"/>
      <c r="F9" s="13">
        <v>36499</v>
      </c>
      <c r="G9" s="14">
        <f t="shared" ca="1" si="0"/>
        <v>20</v>
      </c>
      <c r="H9" s="13"/>
      <c r="I9" s="7"/>
      <c r="J9" s="1"/>
      <c r="K9" s="1"/>
      <c r="L9" s="1"/>
      <c r="M9" s="1"/>
      <c r="N9" s="1"/>
      <c r="O9" s="1"/>
      <c r="P9" s="1"/>
      <c r="Q9" s="1"/>
      <c r="R9" s="16"/>
      <c r="S9" s="15"/>
      <c r="T9" s="15"/>
      <c r="U9" s="16"/>
      <c r="V9" s="1"/>
      <c r="W9" s="1"/>
      <c r="X9" s="17"/>
      <c r="Y9" s="1"/>
      <c r="Z9" s="1"/>
      <c r="AA9" s="17"/>
      <c r="AB9" s="1"/>
      <c r="AC9" s="17"/>
      <c r="AD9" s="1"/>
      <c r="AE9" s="1"/>
      <c r="AF9" s="1"/>
      <c r="AG9" s="1"/>
      <c r="AH9" s="17"/>
      <c r="AI9" s="1"/>
      <c r="AJ9" s="1"/>
      <c r="AK9" s="1"/>
      <c r="AL9" s="1"/>
      <c r="AM9" s="17"/>
      <c r="AN9" s="1"/>
      <c r="AO9" s="1"/>
      <c r="AP9" s="1"/>
      <c r="AQ9" s="17"/>
      <c r="AR9" s="16"/>
      <c r="AS9" s="1"/>
      <c r="AT9" s="17"/>
      <c r="AU9" s="7"/>
      <c r="AV9" s="4"/>
      <c r="AW9" s="4"/>
      <c r="AX9" s="4"/>
    </row>
    <row r="10" spans="1:50" x14ac:dyDescent="0.2">
      <c r="A10" s="2"/>
      <c r="B10" s="2"/>
      <c r="C10" s="2"/>
      <c r="D10" s="2"/>
      <c r="E10" s="2"/>
      <c r="F10" s="13">
        <v>36500</v>
      </c>
      <c r="G10" s="14">
        <f t="shared" ca="1" si="0"/>
        <v>20</v>
      </c>
      <c r="H10" s="13"/>
      <c r="I10" s="7"/>
      <c r="J10" s="1"/>
      <c r="K10" s="1"/>
      <c r="L10" s="1"/>
      <c r="M10" s="1"/>
      <c r="N10" s="1"/>
      <c r="O10" s="1"/>
      <c r="P10" s="1"/>
      <c r="Q10" s="1"/>
      <c r="R10" s="16"/>
      <c r="S10" s="15"/>
      <c r="T10" s="15"/>
      <c r="U10" s="16"/>
      <c r="V10" s="1"/>
      <c r="W10" s="1"/>
      <c r="X10" s="17"/>
      <c r="Y10" s="1"/>
      <c r="Z10" s="1"/>
      <c r="AA10" s="17"/>
      <c r="AB10" s="1"/>
      <c r="AC10" s="17"/>
      <c r="AD10" s="1"/>
      <c r="AE10" s="1"/>
      <c r="AF10" s="1"/>
      <c r="AG10" s="1"/>
      <c r="AH10" s="17"/>
      <c r="AI10" s="1"/>
      <c r="AJ10" s="1"/>
      <c r="AK10" s="1"/>
      <c r="AL10" s="1"/>
      <c r="AM10" s="17"/>
      <c r="AN10" s="1"/>
      <c r="AO10" s="1"/>
      <c r="AP10" s="1"/>
      <c r="AQ10" s="17"/>
      <c r="AR10" s="16"/>
      <c r="AS10" s="1"/>
      <c r="AT10" s="17"/>
      <c r="AU10" s="7"/>
      <c r="AV10" s="4"/>
      <c r="AW10" s="4"/>
      <c r="AX10" s="4"/>
    </row>
    <row r="11" spans="1:50" x14ac:dyDescent="0.2">
      <c r="A11" s="2"/>
      <c r="B11" s="2"/>
      <c r="C11" s="2"/>
      <c r="D11" s="2"/>
      <c r="E11" s="2"/>
      <c r="F11" s="13">
        <v>36501</v>
      </c>
      <c r="G11" s="14">
        <f t="shared" ca="1" si="0"/>
        <v>20</v>
      </c>
      <c r="H11" s="13"/>
      <c r="I11" s="7"/>
      <c r="J11" s="1"/>
      <c r="K11" s="1"/>
      <c r="L11" s="1"/>
      <c r="M11" s="1"/>
      <c r="N11" s="1"/>
      <c r="O11" s="1"/>
      <c r="P11" s="1"/>
      <c r="Q11" s="1"/>
      <c r="R11" s="16"/>
      <c r="S11" s="15"/>
      <c r="T11" s="15"/>
      <c r="U11" s="16"/>
      <c r="V11" s="1"/>
      <c r="W11" s="1"/>
      <c r="X11" s="17"/>
      <c r="Y11" s="1"/>
      <c r="Z11" s="1"/>
      <c r="AA11" s="17"/>
      <c r="AB11" s="1"/>
      <c r="AC11" s="17"/>
      <c r="AD11" s="1"/>
      <c r="AE11" s="1"/>
      <c r="AF11" s="1"/>
      <c r="AG11" s="1"/>
      <c r="AH11" s="17"/>
      <c r="AI11" s="1"/>
      <c r="AJ11" s="1"/>
      <c r="AK11" s="1"/>
      <c r="AL11" s="1"/>
      <c r="AM11" s="17"/>
      <c r="AN11" s="1"/>
      <c r="AO11" s="1"/>
      <c r="AP11" s="1"/>
      <c r="AQ11" s="17"/>
      <c r="AR11" s="16"/>
      <c r="AS11" s="1"/>
      <c r="AT11" s="17"/>
      <c r="AU11" s="7"/>
      <c r="AV11" s="4"/>
      <c r="AW11" s="4"/>
      <c r="AX11" s="4"/>
    </row>
  </sheetData>
  <mergeCells count="21">
    <mergeCell ref="A2:A4"/>
    <mergeCell ref="B2:H2"/>
    <mergeCell ref="J2:T2"/>
    <mergeCell ref="V2:AW2"/>
    <mergeCell ref="G3:G4"/>
    <mergeCell ref="H3:H4"/>
    <mergeCell ref="J3:T3"/>
    <mergeCell ref="V3:X3"/>
    <mergeCell ref="Y3:AA3"/>
    <mergeCell ref="AD3:AH3"/>
    <mergeCell ref="AI3:AM3"/>
    <mergeCell ref="AN3:AQ3"/>
    <mergeCell ref="AR3:AT3"/>
    <mergeCell ref="AV3:AW3"/>
    <mergeCell ref="AX2:AX4"/>
    <mergeCell ref="B3:B4"/>
    <mergeCell ref="C3:C4"/>
    <mergeCell ref="D3:D4"/>
    <mergeCell ref="E3:E4"/>
    <mergeCell ref="F3:F4"/>
    <mergeCell ref="AB3:AC3"/>
  </mergeCells>
  <phoneticPr fontId="6"/>
  <pageMargins left="3.937007874015748E-2" right="3.937007874015748E-2" top="0.15748031496062992" bottom="0.19685039370078741" header="0.11811023622047244" footer="0.1181102362204724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курс</vt:lpstr>
      <vt:lpstr>2 курс</vt:lpstr>
      <vt:lpstr>3 курс</vt:lpstr>
      <vt:lpstr>4 курс</vt:lpstr>
      <vt:lpstr>5 курс</vt:lpstr>
      <vt:lpstr>6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2020-02-06T17:43:44Z</dcterms:modified>
</cp:coreProperties>
</file>